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iuseppe CARUSO\Desktop\"/>
    </mc:Choice>
  </mc:AlternateContent>
  <bookViews>
    <workbookView xWindow="480" yWindow="120" windowWidth="11490" windowHeight="6975"/>
  </bookViews>
  <sheets>
    <sheet name="Ti tariffa ex All. 1" sheetId="4" r:id="rId1"/>
    <sheet name="Tariffa rilascio" sheetId="17" state="hidden" r:id="rId2"/>
    <sheet name="C d" sheetId="18" state="hidden" r:id="rId3"/>
    <sheet name="C aria" sheetId="14" state="hidden" r:id="rId4"/>
    <sheet name="C H2O" sheetId="15" state="hidden" r:id="rId5"/>
    <sheet name="C Rifiuti" sheetId="10" state="hidden" r:id="rId6"/>
    <sheet name="C SGA" sheetId="16" state="hidden" r:id="rId7"/>
    <sheet name="C Dom" sheetId="12" state="hidden" r:id="rId8"/>
    <sheet name="Formule calcolo" sheetId="2" state="hidden" r:id="rId9"/>
    <sheet name="menù a tendina" sheetId="19" state="hidden" r:id="rId10"/>
  </sheets>
  <definedNames>
    <definedName name="_xlnm.Print_Area" localSheetId="1">'Tariffa rilascio'!$A$1:$K$58</definedName>
    <definedName name="_xlnm.Print_Area" localSheetId="0">'Ti tariffa ex All. 1'!$A$1:$J$131</definedName>
  </definedNames>
  <calcPr calcId="152511"/>
</workbook>
</file>

<file path=xl/calcChain.xml><?xml version="1.0" encoding="utf-8"?>
<calcChain xmlns="http://schemas.openxmlformats.org/spreadsheetml/2006/main">
  <c r="B126" i="4" l="1"/>
  <c r="J99" i="4" s="1"/>
  <c r="B2" i="2" l="1"/>
  <c r="B3" i="2"/>
  <c r="B3" i="18"/>
  <c r="B1" i="2" s="1"/>
  <c r="A106" i="4"/>
  <c r="A4" i="4"/>
  <c r="A107" i="4"/>
  <c r="A5" i="4"/>
  <c r="B24" i="2" l="1"/>
  <c r="B16" i="17" l="1"/>
  <c r="B125" i="4" s="1"/>
  <c r="B5" i="12"/>
  <c r="B9" i="12"/>
  <c r="J114" i="4"/>
  <c r="J115" i="4"/>
  <c r="B4" i="2"/>
  <c r="J116" i="4" s="1"/>
  <c r="B5" i="2"/>
  <c r="J117" i="4" s="1"/>
  <c r="B6" i="2"/>
  <c r="J118" i="4" s="1"/>
  <c r="B8" i="2"/>
  <c r="J121" i="4" s="1"/>
  <c r="B9" i="2"/>
  <c r="J122" i="4" s="1"/>
  <c r="B10" i="2"/>
  <c r="J123" i="4" s="1"/>
  <c r="B11" i="2"/>
  <c r="J124" i="4" s="1"/>
  <c r="B12" i="2"/>
  <c r="J125" i="4" s="1"/>
  <c r="B13" i="2"/>
  <c r="J126" i="4" s="1"/>
  <c r="B15" i="2"/>
  <c r="J129" i="4" s="1"/>
  <c r="B16" i="2"/>
  <c r="J130" i="4" s="1"/>
  <c r="J70" i="4" s="1"/>
  <c r="B18" i="2"/>
  <c r="B19" i="2"/>
  <c r="B11" i="17" s="1"/>
  <c r="H79" i="4" s="1"/>
  <c r="B20" i="2"/>
  <c r="B12" i="17" s="1"/>
  <c r="B21" i="2"/>
  <c r="B13" i="17" s="1"/>
  <c r="B22" i="2"/>
  <c r="B14" i="17" s="1"/>
  <c r="B23" i="2"/>
  <c r="B15" i="17" s="1"/>
  <c r="B11" i="16"/>
  <c r="C13" i="16" s="1"/>
  <c r="B5" i="16"/>
  <c r="C7" i="16"/>
  <c r="J75" i="4" l="1"/>
  <c r="B10" i="17"/>
  <c r="B119" i="4" s="1"/>
  <c r="B6" i="17"/>
  <c r="B115" i="4" s="1"/>
  <c r="J27" i="4" s="1"/>
  <c r="B17" i="2"/>
  <c r="B9" i="17" s="1"/>
  <c r="B118" i="4" s="1"/>
  <c r="B14" i="2"/>
  <c r="B8" i="17" s="1"/>
  <c r="B117" i="4" s="1"/>
  <c r="B122" i="4"/>
  <c r="H83" i="4"/>
  <c r="B124" i="4"/>
  <c r="H87" i="4"/>
  <c r="B25" i="2"/>
  <c r="B17" i="17" s="1"/>
  <c r="H85" i="4"/>
  <c r="B123" i="4"/>
  <c r="J67" i="4"/>
  <c r="J131" i="4"/>
  <c r="J93" i="4"/>
  <c r="H81" i="4"/>
  <c r="B121" i="4"/>
  <c r="B7" i="2"/>
  <c r="B120" i="4"/>
  <c r="H77" i="4" l="1"/>
  <c r="J45" i="4"/>
  <c r="J61" i="4"/>
  <c r="J91" i="4"/>
  <c r="J127" i="4"/>
  <c r="B7" i="17"/>
  <c r="J119" i="4"/>
  <c r="B26" i="2"/>
  <c r="B127" i="4" s="1"/>
  <c r="J31" i="4" l="1"/>
  <c r="B116" i="4"/>
  <c r="B18" i="17"/>
</calcChain>
</file>

<file path=xl/sharedStrings.xml><?xml version="1.0" encoding="utf-8"?>
<sst xmlns="http://schemas.openxmlformats.org/spreadsheetml/2006/main" count="232" uniqueCount="171">
  <si>
    <r>
      <t>C</t>
    </r>
    <r>
      <rPr>
        <b/>
        <vertAlign val="subscript"/>
        <sz val="10"/>
        <rFont val="Verdana"/>
        <family val="2"/>
      </rPr>
      <t>D</t>
    </r>
    <r>
      <rPr>
        <b/>
        <sz val="10"/>
        <rFont val="Verdana"/>
        <family val="2"/>
      </rPr>
      <t xml:space="preserve"> -</t>
    </r>
    <r>
      <rPr>
        <sz val="10"/>
        <rFont val="Verdana"/>
        <family val="2"/>
      </rPr>
      <t xml:space="preserve"> Costo istruttorio per acquisizione e gestione della domanda, per analisi delle procedure di gestione degli impianti e per la definizione delle misure relative a condizioni diverse da quelle di normale esercizio dell'impianto.</t>
    </r>
  </si>
  <si>
    <r>
      <t>Importo C</t>
    </r>
    <r>
      <rPr>
        <vertAlign val="subscript"/>
        <sz val="10"/>
        <rFont val="Verdana"/>
        <family val="2"/>
      </rPr>
      <t>D</t>
    </r>
    <r>
      <rPr>
        <sz val="10"/>
        <rFont val="Verdana"/>
        <family val="2"/>
      </rPr>
      <t>:</t>
    </r>
  </si>
  <si>
    <t>Ragione sociale:</t>
  </si>
  <si>
    <t>Indirizzo impianto:</t>
  </si>
  <si>
    <t>via</t>
  </si>
  <si>
    <t>n°</t>
  </si>
  <si>
    <t>città</t>
  </si>
  <si>
    <t>CAP</t>
  </si>
  <si>
    <t>Referente AIA:</t>
  </si>
  <si>
    <t>tel:</t>
  </si>
  <si>
    <t>fax:</t>
  </si>
  <si>
    <t>no</t>
  </si>
  <si>
    <t>Fonti di emissione in atmosfera da cui non deriva alcun inquinante:</t>
  </si>
  <si>
    <t>Fonti di emissione in atmosfera da cui derivano 1 ÷ 4 inquinanti:</t>
  </si>
  <si>
    <t>Fonti di emissione in atmosfera da cui derivano 5 ÷ 10 inquinanti:</t>
  </si>
  <si>
    <t>Fonti di emissione in atmosfera da cui derivano 11 ÷ 17 inquinanti:</t>
  </si>
  <si>
    <t>Fonti di emissione in atmosfera da cui derivano 18 o più inquinanti:</t>
  </si>
  <si>
    <t>Scarichi idrici da cui non deriva alcun inquinante:</t>
  </si>
  <si>
    <t>Scarichi idrici da cui derivano 1 ÷ 4 inquinanti:</t>
  </si>
  <si>
    <t>Scarichi idrici da cui derivano 5 ÷ 7 inquinanti:</t>
  </si>
  <si>
    <t>Scarichi idrici da cui derivano 8 ÷ 12 inquinanti:</t>
  </si>
  <si>
    <t>Scarichi idrici da cui derivano 13 ÷ 15 inquinanti:</t>
  </si>
  <si>
    <t>Scarichi idrici da cui derivano 16 o più inquinanti:</t>
  </si>
  <si>
    <t>tonn/gg</t>
  </si>
  <si>
    <t>si</t>
  </si>
  <si>
    <t>EMAS</t>
  </si>
  <si>
    <t>ISO 14001</t>
  </si>
  <si>
    <t>numero di sostanze inquinanti tipicamente e significativamente emesse dall'attività</t>
  </si>
  <si>
    <t>numero di fonti di emissione in aria</t>
  </si>
  <si>
    <t>da 2 a 3</t>
  </si>
  <si>
    <t>da 4 a 8</t>
  </si>
  <si>
    <t>da 9 a 20</t>
  </si>
  <si>
    <t>da 21 a 60</t>
  </si>
  <si>
    <t>oltre 60</t>
  </si>
  <si>
    <t>numero di scarichi</t>
  </si>
  <si>
    <t>oltre 8</t>
  </si>
  <si>
    <t>Sigla</t>
  </si>
  <si>
    <t>tonn/giorno oggetto della domanda di AIA*</t>
  </si>
  <si>
    <t>fino a 1</t>
  </si>
  <si>
    <t>oltre 1, fino a 10</t>
  </si>
  <si>
    <t>oltre 10, fino a 20</t>
  </si>
  <si>
    <t>oltre 20, fino a 50</t>
  </si>
  <si>
    <t>oltre 50</t>
  </si>
  <si>
    <t>CRP</t>
  </si>
  <si>
    <t>Rifiuti pericolosi</t>
  </si>
  <si>
    <t>CRnP</t>
  </si>
  <si>
    <t>Rifiuti non pericolosi</t>
  </si>
  <si>
    <t>* esclusi i fanghi utilizzati in agricoltura.</t>
  </si>
  <si>
    <t>Certificazione UNI EN ISO 14001</t>
  </si>
  <si>
    <t>euro</t>
  </si>
  <si>
    <t>Riduzione prevista dal DM:</t>
  </si>
  <si>
    <t>Riduzione risultante:</t>
  </si>
  <si>
    <t>Regiatrazione EMAS</t>
  </si>
  <si>
    <t>Presentazione secondo specifiche dell'Autorità competente:</t>
  </si>
  <si>
    <t xml:space="preserve">riduzione= </t>
  </si>
  <si>
    <t>Presentazione con copia informatizzata:</t>
  </si>
  <si>
    <t>riduzione=</t>
  </si>
  <si>
    <t>C rifiuti totale</t>
  </si>
  <si>
    <r>
      <t>Vengono gestiti rifiuti di propria produzione in deposito temporaneo? (</t>
    </r>
    <r>
      <rPr>
        <b/>
        <sz val="10"/>
        <rFont val="Verdana"/>
        <family val="2"/>
      </rPr>
      <t>sì/no</t>
    </r>
    <r>
      <rPr>
        <sz val="10"/>
        <rFont val="Verdana"/>
        <family val="2"/>
      </rPr>
      <t>)</t>
    </r>
  </si>
  <si>
    <r>
      <t>C</t>
    </r>
    <r>
      <rPr>
        <b/>
        <vertAlign val="subscript"/>
        <sz val="10"/>
        <rFont val="Verdana"/>
        <family val="2"/>
      </rPr>
      <t>CA</t>
    </r>
    <r>
      <rPr>
        <b/>
        <sz val="10"/>
        <rFont val="Verdana"/>
        <family val="2"/>
      </rPr>
      <t xml:space="preserve"> </t>
    </r>
    <r>
      <rPr>
        <sz val="10"/>
        <rFont val="Verdana"/>
        <family val="2"/>
      </rPr>
      <t xml:space="preserve">- la componente ambientale </t>
    </r>
    <r>
      <rPr>
        <b/>
        <sz val="10"/>
        <rFont val="Verdana"/>
        <family val="2"/>
      </rPr>
      <t xml:space="preserve">"clima acustico"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</si>
  <si>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RI</t>
    </r>
    <r>
      <rPr>
        <b/>
        <sz val="10"/>
        <rFont val="Verdana"/>
        <family val="2"/>
      </rPr>
      <t xml:space="preserve"> </t>
    </r>
    <r>
      <rPr>
        <sz val="10"/>
        <rFont val="Verdana"/>
        <family val="2"/>
      </rPr>
      <t xml:space="preserve">- la componente ambientale </t>
    </r>
    <r>
      <rPr>
        <b/>
        <sz val="10"/>
        <rFont val="Verdana"/>
        <family val="2"/>
      </rPr>
      <t xml:space="preserve">"tutela quantitativa della risorsa idrica"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</si>
  <si>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EM</t>
    </r>
    <r>
      <rPr>
        <b/>
        <sz val="10"/>
        <rFont val="Verdana"/>
        <family val="2"/>
      </rPr>
      <t xml:space="preserve"> </t>
    </r>
    <r>
      <rPr>
        <sz val="10"/>
        <rFont val="Verdana"/>
        <family val="2"/>
      </rPr>
      <t xml:space="preserve">- la componente ambientale </t>
    </r>
    <r>
      <rPr>
        <b/>
        <sz val="10"/>
        <rFont val="Verdana"/>
        <family val="2"/>
      </rPr>
      <t xml:space="preserve">"campi elettromagnetici"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</si>
  <si>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Od</t>
    </r>
    <r>
      <rPr>
        <b/>
        <sz val="10"/>
        <rFont val="Verdana"/>
        <family val="2"/>
      </rPr>
      <t xml:space="preserve"> </t>
    </r>
    <r>
      <rPr>
        <sz val="10"/>
        <rFont val="Verdana"/>
        <family val="2"/>
      </rPr>
      <t xml:space="preserve">- la componente ambientale </t>
    </r>
    <r>
      <rPr>
        <b/>
        <sz val="10"/>
        <rFont val="Verdana"/>
        <family val="2"/>
      </rPr>
      <t xml:space="preserve">"odori"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</si>
  <si>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ST</t>
    </r>
    <r>
      <rPr>
        <b/>
        <sz val="10"/>
        <rFont val="Verdana"/>
        <family val="2"/>
      </rPr>
      <t xml:space="preserve"> </t>
    </r>
    <r>
      <rPr>
        <sz val="10"/>
        <rFont val="Verdana"/>
        <family val="2"/>
      </rPr>
      <t xml:space="preserve">- la componente ambientale </t>
    </r>
    <r>
      <rPr>
        <b/>
        <sz val="10"/>
        <rFont val="Verdana"/>
        <family val="2"/>
      </rPr>
      <t xml:space="preserve">"sicurezza del territorio" </t>
    </r>
    <r>
      <rPr>
        <sz val="10"/>
        <rFont val="Verdana"/>
        <family val="2"/>
      </rPr>
      <t>è regolamentata nelle condizioni di esercizio fissate dall'AIA? (</t>
    </r>
    <r>
      <rPr>
        <b/>
        <sz val="10"/>
        <rFont val="Verdana"/>
        <family val="2"/>
      </rPr>
      <t>sì/no</t>
    </r>
    <r>
      <rPr>
        <sz val="10"/>
        <rFont val="Verdana"/>
        <family val="2"/>
      </rPr>
      <t>)</t>
    </r>
  </si>
  <si>
    <r>
      <t>C</t>
    </r>
    <r>
      <rPr>
        <b/>
        <vertAlign val="subscript"/>
        <sz val="10"/>
        <rFont val="Verdana"/>
        <family val="2"/>
      </rPr>
      <t>RA</t>
    </r>
    <r>
      <rPr>
        <b/>
        <sz val="10"/>
        <rFont val="Verdana"/>
        <family val="2"/>
      </rPr>
      <t xml:space="preserve"> </t>
    </r>
    <r>
      <rPr>
        <sz val="10"/>
        <rFont val="Verdana"/>
        <family val="2"/>
      </rPr>
      <t xml:space="preserve">- la componente ambientale </t>
    </r>
    <r>
      <rPr>
        <b/>
        <sz val="10"/>
        <rFont val="Verdana"/>
        <family val="2"/>
      </rPr>
      <t xml:space="preserve">"ripristino ambientale" </t>
    </r>
    <r>
      <rPr>
        <sz val="10"/>
        <rFont val="Verdana"/>
        <family val="2"/>
      </rPr>
      <t>è regolamentata nelle condizioni di esercizio fissate dall'AIA? (</t>
    </r>
    <r>
      <rPr>
        <b/>
        <sz val="10"/>
        <rFont val="Verdana"/>
        <family val="2"/>
      </rPr>
      <t>sì/no</t>
    </r>
    <r>
      <rPr>
        <sz val="10"/>
        <rFont val="Verdana"/>
        <family val="2"/>
      </rPr>
      <t>)</t>
    </r>
  </si>
  <si>
    <r>
      <t xml:space="preserve">IMPORTO TARIFFA ISTRUTTORIA PER </t>
    </r>
    <r>
      <rPr>
        <b/>
        <u/>
        <sz val="10"/>
        <rFont val="Verdana"/>
        <family val="2"/>
      </rPr>
      <t>PRIMO RILASCIO</t>
    </r>
    <r>
      <rPr>
        <b/>
        <sz val="10"/>
        <rFont val="Verdana"/>
        <family val="2"/>
      </rPr>
      <t xml:space="preserve"> O </t>
    </r>
    <r>
      <rPr>
        <b/>
        <u/>
        <sz val="10"/>
        <rFont val="Verdana"/>
        <family val="2"/>
      </rPr>
      <t>MODIFICA SOSTANZIALE</t>
    </r>
    <r>
      <rPr>
        <b/>
        <sz val="10"/>
        <rFont val="Verdana"/>
        <family val="2"/>
      </rPr>
      <t xml:space="preserve"> DI AIA</t>
    </r>
  </si>
  <si>
    <r>
      <t>C</t>
    </r>
    <r>
      <rPr>
        <b/>
        <vertAlign val="subscript"/>
        <sz val="10"/>
        <rFont val="Verdana"/>
        <family val="2"/>
      </rPr>
      <t>RP</t>
    </r>
    <r>
      <rPr>
        <b/>
        <sz val="10"/>
        <rFont val="Verdana"/>
        <family val="2"/>
      </rPr>
      <t xml:space="preserve"> e C</t>
    </r>
    <r>
      <rPr>
        <b/>
        <vertAlign val="subscript"/>
        <sz val="10"/>
        <rFont val="Verdana"/>
        <family val="2"/>
      </rPr>
      <t>RnP</t>
    </r>
    <r>
      <rPr>
        <b/>
        <sz val="10"/>
        <rFont val="Verdana"/>
        <family val="2"/>
      </rPr>
      <t xml:space="preserve"> </t>
    </r>
    <r>
      <rPr>
        <sz val="10"/>
        <rFont val="Verdana"/>
        <family val="2"/>
      </rPr>
      <t>- costo istruttoria per verifica del rispetto della disciplina in materia di rifiuti e conduzione della quota parte delle analisi integrate riferibili alla componente rifiuti</t>
    </r>
  </si>
  <si>
    <r>
      <t>C</t>
    </r>
    <r>
      <rPr>
        <vertAlign val="subscript"/>
        <sz val="10"/>
        <rFont val="Verdana"/>
        <family val="2"/>
      </rPr>
      <t>SGA</t>
    </r>
    <r>
      <rPr>
        <sz val="10"/>
        <rFont val="Verdana"/>
        <family val="2"/>
      </rPr>
      <t>=</t>
    </r>
  </si>
  <si>
    <r>
      <t>C</t>
    </r>
    <r>
      <rPr>
        <b/>
        <vertAlign val="subscript"/>
        <sz val="10"/>
        <rFont val="Verdana"/>
        <family val="2"/>
      </rPr>
      <t xml:space="preserve">Dom </t>
    </r>
    <r>
      <rPr>
        <sz val="10"/>
        <rFont val="Verdana"/>
        <family val="2"/>
      </rPr>
      <t>- riduzione del costo istruttorio per particolari forme di presentazione della domanda</t>
    </r>
  </si>
  <si>
    <r>
      <t>C</t>
    </r>
    <r>
      <rPr>
        <b/>
        <vertAlign val="subscript"/>
        <sz val="10"/>
        <rFont val="Verdana"/>
        <family val="2"/>
      </rPr>
      <t>D</t>
    </r>
  </si>
  <si>
    <r>
      <t>C</t>
    </r>
    <r>
      <rPr>
        <i/>
        <vertAlign val="subscript"/>
        <sz val="10"/>
        <rFont val="Verdana"/>
        <family val="2"/>
      </rPr>
      <t>aria</t>
    </r>
    <r>
      <rPr>
        <i/>
        <sz val="10"/>
        <rFont val="Verdana"/>
        <family val="2"/>
      </rPr>
      <t xml:space="preserve"> nessun inquinante</t>
    </r>
  </si>
  <si>
    <r>
      <t>C</t>
    </r>
    <r>
      <rPr>
        <i/>
        <vertAlign val="subscript"/>
        <sz val="10"/>
        <rFont val="Verdana"/>
        <family val="2"/>
      </rPr>
      <t>aria</t>
    </r>
    <r>
      <rPr>
        <i/>
        <sz val="10"/>
        <rFont val="Verdana"/>
        <family val="2"/>
      </rPr>
      <t xml:space="preserve"> da 1 a 4 inquinanti</t>
    </r>
  </si>
  <si>
    <r>
      <t>C</t>
    </r>
    <r>
      <rPr>
        <i/>
        <vertAlign val="subscript"/>
        <sz val="10"/>
        <rFont val="Verdana"/>
        <family val="2"/>
      </rPr>
      <t xml:space="preserve">aria </t>
    </r>
    <r>
      <rPr>
        <i/>
        <sz val="10"/>
        <rFont val="Verdana"/>
        <family val="2"/>
      </rPr>
      <t>da 5 a 10 inquinanti</t>
    </r>
  </si>
  <si>
    <r>
      <t>C</t>
    </r>
    <r>
      <rPr>
        <i/>
        <vertAlign val="subscript"/>
        <sz val="10"/>
        <rFont val="Verdana"/>
        <family val="2"/>
      </rPr>
      <t>aria</t>
    </r>
    <r>
      <rPr>
        <i/>
        <sz val="10"/>
        <rFont val="Verdana"/>
        <family val="2"/>
      </rPr>
      <t xml:space="preserve"> da 11 a 17 inquinanti</t>
    </r>
  </si>
  <si>
    <r>
      <t>C</t>
    </r>
    <r>
      <rPr>
        <i/>
        <vertAlign val="subscript"/>
        <sz val="10"/>
        <rFont val="Verdana"/>
        <family val="2"/>
      </rPr>
      <t>aria</t>
    </r>
    <r>
      <rPr>
        <i/>
        <sz val="10"/>
        <rFont val="Verdana"/>
        <family val="2"/>
      </rPr>
      <t xml:space="preserve"> più di 17 inquinanti</t>
    </r>
  </si>
  <si>
    <r>
      <t>C</t>
    </r>
    <r>
      <rPr>
        <b/>
        <vertAlign val="subscript"/>
        <sz val="10"/>
        <rFont val="Verdana"/>
        <family val="2"/>
      </rPr>
      <t>aria</t>
    </r>
    <r>
      <rPr>
        <b/>
        <sz val="10"/>
        <rFont val="Verdana"/>
        <family val="2"/>
      </rPr>
      <t xml:space="preserve"> totale</t>
    </r>
  </si>
  <si>
    <r>
      <t>C</t>
    </r>
    <r>
      <rPr>
        <i/>
        <vertAlign val="subscript"/>
        <sz val="10"/>
        <rFont val="Verdana"/>
        <family val="2"/>
      </rPr>
      <t xml:space="preserve">H2O </t>
    </r>
    <r>
      <rPr>
        <i/>
        <sz val="10"/>
        <rFont val="Verdana"/>
        <family val="2"/>
      </rPr>
      <t>nessun inquinante</t>
    </r>
  </si>
  <si>
    <r>
      <t>C</t>
    </r>
    <r>
      <rPr>
        <i/>
        <vertAlign val="subscript"/>
        <sz val="10"/>
        <rFont val="Verdana"/>
        <family val="2"/>
      </rPr>
      <t>H2O</t>
    </r>
    <r>
      <rPr>
        <i/>
        <sz val="10"/>
        <rFont val="Verdana"/>
        <family val="2"/>
      </rPr>
      <t xml:space="preserve"> da 1 a 4 inquinanti</t>
    </r>
  </si>
  <si>
    <r>
      <t>C</t>
    </r>
    <r>
      <rPr>
        <i/>
        <vertAlign val="subscript"/>
        <sz val="10"/>
        <rFont val="Verdana"/>
        <family val="2"/>
      </rPr>
      <t xml:space="preserve">H2O </t>
    </r>
    <r>
      <rPr>
        <i/>
        <sz val="10"/>
        <rFont val="Verdana"/>
        <family val="2"/>
      </rPr>
      <t>da 5 a 7 inquinanti</t>
    </r>
  </si>
  <si>
    <r>
      <t>C</t>
    </r>
    <r>
      <rPr>
        <i/>
        <vertAlign val="subscript"/>
        <sz val="10"/>
        <rFont val="Verdana"/>
        <family val="2"/>
      </rPr>
      <t>H2O</t>
    </r>
    <r>
      <rPr>
        <i/>
        <sz val="10"/>
        <rFont val="Verdana"/>
        <family val="2"/>
      </rPr>
      <t xml:space="preserve"> da 8 a 12 inquinanti</t>
    </r>
  </si>
  <si>
    <r>
      <t>C</t>
    </r>
    <r>
      <rPr>
        <i/>
        <vertAlign val="subscript"/>
        <sz val="10"/>
        <rFont val="Verdana"/>
        <family val="2"/>
      </rPr>
      <t>H2O</t>
    </r>
    <r>
      <rPr>
        <i/>
        <sz val="10"/>
        <rFont val="Verdana"/>
        <family val="2"/>
      </rPr>
      <t xml:space="preserve"> da 13 a 15 inquinanti</t>
    </r>
  </si>
  <si>
    <r>
      <t>C</t>
    </r>
    <r>
      <rPr>
        <i/>
        <vertAlign val="subscript"/>
        <sz val="10"/>
        <rFont val="Verdana"/>
        <family val="2"/>
      </rPr>
      <t>H2O</t>
    </r>
    <r>
      <rPr>
        <i/>
        <sz val="10"/>
        <rFont val="Verdana"/>
        <family val="2"/>
      </rPr>
      <t xml:space="preserve"> più di 15 inquinanti</t>
    </r>
  </si>
  <si>
    <r>
      <t>C</t>
    </r>
    <r>
      <rPr>
        <b/>
        <vertAlign val="subscript"/>
        <sz val="10"/>
        <rFont val="Verdana"/>
        <family val="2"/>
      </rPr>
      <t>H2O</t>
    </r>
    <r>
      <rPr>
        <b/>
        <sz val="10"/>
        <rFont val="Verdana"/>
        <family val="2"/>
      </rPr>
      <t xml:space="preserve"> totale</t>
    </r>
  </si>
  <si>
    <r>
      <t>C</t>
    </r>
    <r>
      <rPr>
        <i/>
        <vertAlign val="subscript"/>
        <sz val="10"/>
        <rFont val="Verdana"/>
        <family val="2"/>
      </rPr>
      <t>RP</t>
    </r>
  </si>
  <si>
    <r>
      <t>C</t>
    </r>
    <r>
      <rPr>
        <i/>
        <vertAlign val="subscript"/>
        <sz val="10"/>
        <rFont val="Verdana"/>
        <family val="2"/>
      </rPr>
      <t>RnP</t>
    </r>
  </si>
  <si>
    <r>
      <t>C</t>
    </r>
    <r>
      <rPr>
        <b/>
        <vertAlign val="subscript"/>
        <sz val="10"/>
        <rFont val="Verdana"/>
        <family val="2"/>
      </rPr>
      <t>CA</t>
    </r>
  </si>
  <si>
    <r>
      <t>C</t>
    </r>
    <r>
      <rPr>
        <b/>
        <vertAlign val="subscript"/>
        <sz val="10"/>
        <rFont val="Verdana"/>
        <family val="2"/>
      </rPr>
      <t>RI</t>
    </r>
  </si>
  <si>
    <r>
      <t>C</t>
    </r>
    <r>
      <rPr>
        <b/>
        <vertAlign val="subscript"/>
        <sz val="10"/>
        <rFont val="Verdana"/>
        <family val="2"/>
      </rPr>
      <t>EM</t>
    </r>
  </si>
  <si>
    <r>
      <t>C</t>
    </r>
    <r>
      <rPr>
        <b/>
        <vertAlign val="subscript"/>
        <sz val="10"/>
        <rFont val="Verdana"/>
        <family val="2"/>
      </rPr>
      <t>Od</t>
    </r>
  </si>
  <si>
    <r>
      <t>C</t>
    </r>
    <r>
      <rPr>
        <b/>
        <vertAlign val="subscript"/>
        <sz val="10"/>
        <rFont val="Verdana"/>
        <family val="2"/>
      </rPr>
      <t>ST</t>
    </r>
  </si>
  <si>
    <r>
      <t>C</t>
    </r>
    <r>
      <rPr>
        <b/>
        <vertAlign val="subscript"/>
        <sz val="10"/>
        <rFont val="Verdana"/>
        <family val="2"/>
      </rPr>
      <t>RA</t>
    </r>
  </si>
  <si>
    <r>
      <t>C</t>
    </r>
    <r>
      <rPr>
        <b/>
        <vertAlign val="subscript"/>
        <sz val="10"/>
        <rFont val="Verdana"/>
        <family val="2"/>
      </rPr>
      <t>SGA</t>
    </r>
  </si>
  <si>
    <r>
      <t>C</t>
    </r>
    <r>
      <rPr>
        <b/>
        <vertAlign val="subscript"/>
        <sz val="10"/>
        <rFont val="Verdana"/>
        <family val="2"/>
      </rPr>
      <t>Dom</t>
    </r>
  </si>
  <si>
    <r>
      <t>T</t>
    </r>
    <r>
      <rPr>
        <b/>
        <i/>
        <vertAlign val="subscript"/>
        <sz val="10"/>
        <rFont val="Verdana"/>
        <family val="2"/>
      </rPr>
      <t>i</t>
    </r>
  </si>
  <si>
    <r>
      <t>C</t>
    </r>
    <r>
      <rPr>
        <b/>
        <vertAlign val="subscript"/>
        <sz val="10"/>
        <rFont val="Verdana"/>
        <family val="2"/>
      </rPr>
      <t>Aria</t>
    </r>
    <r>
      <rPr>
        <b/>
        <sz val="10"/>
        <rFont val="Verdana"/>
        <family val="2"/>
      </rPr>
      <t xml:space="preserve"> -</t>
    </r>
    <r>
      <rPr>
        <sz val="10"/>
        <rFont val="Verdana"/>
        <family val="2"/>
      </rPr>
      <t xml:space="preserve"> Costo istruttorio per verifica del rispetto della disciplina in materia di inquinamento atmosferico, valutazione ed eventuale integrazione del piano di monitoraggio e controllo relativo alle emissioni in atmosfera, conduzione della quota parte delle analisi integrate riferibili alla componente "qualità dell'aria"</t>
    </r>
  </si>
  <si>
    <r>
      <t>C</t>
    </r>
    <r>
      <rPr>
        <b/>
        <vertAlign val="subscript"/>
        <sz val="10"/>
        <rFont val="Verdana"/>
        <family val="2"/>
      </rPr>
      <t>H2O</t>
    </r>
    <r>
      <rPr>
        <b/>
        <sz val="10"/>
        <rFont val="Verdana"/>
        <family val="2"/>
      </rPr>
      <t xml:space="preserve"> -</t>
    </r>
    <r>
      <rPr>
        <sz val="10"/>
        <rFont val="Verdana"/>
        <family val="2"/>
      </rPr>
      <t xml:space="preserve"> Costo istruttorio per verifica del rispetto della disciplina in materia di inquinamento delle acque, valutazione ed eventuale integrazione del piano di monitoraggio e controllo relativo alle emissioni in acqua, conduzione della quota parte delle analisi integrate riferibili alla componente "qualità delle acque"</t>
    </r>
  </si>
  <si>
    <r>
      <t>C</t>
    </r>
    <r>
      <rPr>
        <b/>
        <vertAlign val="subscript"/>
        <sz val="10"/>
        <rFont val="Verdana"/>
        <family val="2"/>
      </rPr>
      <t xml:space="preserve">SGA </t>
    </r>
    <r>
      <rPr>
        <sz val="10"/>
        <rFont val="Verdana"/>
        <family val="2"/>
      </rPr>
      <t>- riduzione del costo istruttorio per analisi delle procedure di gestione degli impianti e per la definizione delle misure relative a condizioni diverse da quelle di normale esercizio dell'impianto determinate dalla presenza di un sistema di gestione ambientale</t>
    </r>
  </si>
  <si>
    <r>
      <t xml:space="preserve">Regione MOLISE
AGENZIA per la PROTEZIONE AMBIENTALE
CAMPOBASSO
</t>
    </r>
    <r>
      <rPr>
        <sz val="8"/>
        <rFont val="Verdana"/>
        <family val="2"/>
      </rPr>
      <t>pec: arpamolise@legalmail.it</t>
    </r>
  </si>
  <si>
    <r>
      <t>T</t>
    </r>
    <r>
      <rPr>
        <vertAlign val="subscript"/>
        <sz val="10"/>
        <rFont val="Verdana"/>
        <family val="2"/>
      </rPr>
      <t>i</t>
    </r>
    <r>
      <rPr>
        <sz val="10"/>
        <rFont val="Verdana"/>
        <family val="2"/>
      </rPr>
      <t xml:space="preserve"> = C</t>
    </r>
    <r>
      <rPr>
        <vertAlign val="subscript"/>
        <sz val="10"/>
        <rFont val="Verdana"/>
        <family val="2"/>
      </rPr>
      <t>D</t>
    </r>
    <r>
      <rPr>
        <sz val="10"/>
        <rFont val="Verdana"/>
        <family val="2"/>
      </rPr>
      <t xml:space="preserve"> - C</t>
    </r>
    <r>
      <rPr>
        <vertAlign val="subscript"/>
        <sz val="10"/>
        <rFont val="Verdana"/>
        <family val="2"/>
      </rPr>
      <t>SGA</t>
    </r>
    <r>
      <rPr>
        <sz val="10"/>
        <rFont val="Verdana"/>
        <family val="2"/>
      </rPr>
      <t xml:space="preserve"> - C</t>
    </r>
    <r>
      <rPr>
        <vertAlign val="subscript"/>
        <sz val="10"/>
        <rFont val="Verdana"/>
        <family val="2"/>
      </rPr>
      <t>Dom</t>
    </r>
    <r>
      <rPr>
        <sz val="10"/>
        <rFont val="Verdana"/>
        <family val="2"/>
      </rPr>
      <t xml:space="preserve"> + C</t>
    </r>
    <r>
      <rPr>
        <vertAlign val="subscript"/>
        <sz val="10"/>
        <rFont val="Verdana"/>
        <family val="2"/>
      </rPr>
      <t>Aria</t>
    </r>
    <r>
      <rPr>
        <sz val="10"/>
        <rFont val="Verdana"/>
        <family val="2"/>
      </rPr>
      <t xml:space="preserve"> + C</t>
    </r>
    <r>
      <rPr>
        <vertAlign val="subscript"/>
        <sz val="10"/>
        <rFont val="Verdana"/>
        <family val="2"/>
      </rPr>
      <t>H2O</t>
    </r>
    <r>
      <rPr>
        <sz val="10"/>
        <rFont val="Verdana"/>
        <family val="2"/>
      </rPr>
      <t xml:space="preserve"> + C</t>
    </r>
    <r>
      <rPr>
        <vertAlign val="subscript"/>
        <sz val="10"/>
        <rFont val="Verdana"/>
        <family val="2"/>
      </rPr>
      <t>RP</t>
    </r>
    <r>
      <rPr>
        <sz val="10"/>
        <rFont val="Verdana"/>
        <family val="2"/>
      </rPr>
      <t xml:space="preserve"> + C</t>
    </r>
    <r>
      <rPr>
        <vertAlign val="subscript"/>
        <sz val="10"/>
        <rFont val="Verdana"/>
        <family val="2"/>
      </rPr>
      <t>RnP</t>
    </r>
    <r>
      <rPr>
        <sz val="10"/>
        <rFont val="Verdana"/>
        <family val="2"/>
      </rPr>
      <t xml:space="preserve"> + (C</t>
    </r>
    <r>
      <rPr>
        <vertAlign val="subscript"/>
        <sz val="10"/>
        <rFont val="Verdana"/>
        <family val="2"/>
      </rPr>
      <t>CA</t>
    </r>
    <r>
      <rPr>
        <sz val="10"/>
        <rFont val="Verdana"/>
        <family val="2"/>
      </rPr>
      <t xml:space="preserve"> + C</t>
    </r>
    <r>
      <rPr>
        <vertAlign val="subscript"/>
        <sz val="10"/>
        <rFont val="Verdana"/>
        <family val="2"/>
      </rPr>
      <t>RI</t>
    </r>
    <r>
      <rPr>
        <sz val="10"/>
        <rFont val="Verdana"/>
        <family val="2"/>
      </rPr>
      <t xml:space="preserve"> + C</t>
    </r>
    <r>
      <rPr>
        <vertAlign val="subscript"/>
        <sz val="10"/>
        <rFont val="Verdana"/>
        <family val="2"/>
      </rPr>
      <t>EM</t>
    </r>
    <r>
      <rPr>
        <sz val="10"/>
        <rFont val="Verdana"/>
        <family val="2"/>
      </rPr>
      <t xml:space="preserve"> + C</t>
    </r>
    <r>
      <rPr>
        <vertAlign val="subscript"/>
        <sz val="10"/>
        <rFont val="Verdana"/>
        <family val="2"/>
      </rPr>
      <t>Od</t>
    </r>
    <r>
      <rPr>
        <sz val="10"/>
        <rFont val="Verdana"/>
        <family val="2"/>
      </rPr>
      <t xml:space="preserve"> + C</t>
    </r>
    <r>
      <rPr>
        <vertAlign val="subscript"/>
        <sz val="10"/>
        <rFont val="Verdana"/>
        <family val="2"/>
      </rPr>
      <t>ST</t>
    </r>
    <r>
      <rPr>
        <sz val="10"/>
        <rFont val="Verdana"/>
        <family val="2"/>
      </rPr>
      <t xml:space="preserve"> + C</t>
    </r>
    <r>
      <rPr>
        <vertAlign val="subscript"/>
        <sz val="10"/>
        <rFont val="Verdana"/>
        <family val="2"/>
      </rPr>
      <t>RA</t>
    </r>
    <r>
      <rPr>
        <sz val="10"/>
        <rFont val="Verdana"/>
        <family val="2"/>
      </rPr>
      <t>)</t>
    </r>
  </si>
  <si>
    <r>
      <t>C</t>
    </r>
    <r>
      <rPr>
        <vertAlign val="subscript"/>
        <sz val="11"/>
        <rFont val="Verdana"/>
        <family val="2"/>
      </rPr>
      <t>D</t>
    </r>
  </si>
  <si>
    <r>
      <t>C</t>
    </r>
    <r>
      <rPr>
        <vertAlign val="subscript"/>
        <sz val="11"/>
        <rFont val="Verdana"/>
        <family val="2"/>
      </rPr>
      <t>Aria</t>
    </r>
  </si>
  <si>
    <r>
      <t>C</t>
    </r>
    <r>
      <rPr>
        <vertAlign val="subscript"/>
        <sz val="11"/>
        <rFont val="Verdana"/>
        <family val="2"/>
      </rPr>
      <t>H2O</t>
    </r>
  </si>
  <si>
    <r>
      <t>C</t>
    </r>
    <r>
      <rPr>
        <vertAlign val="subscript"/>
        <sz val="11"/>
        <rFont val="Verdana"/>
        <family val="2"/>
      </rPr>
      <t>CA</t>
    </r>
  </si>
  <si>
    <r>
      <t>C</t>
    </r>
    <r>
      <rPr>
        <vertAlign val="subscript"/>
        <sz val="11"/>
        <rFont val="Verdana"/>
        <family val="2"/>
      </rPr>
      <t>RI</t>
    </r>
  </si>
  <si>
    <r>
      <t>C</t>
    </r>
    <r>
      <rPr>
        <vertAlign val="subscript"/>
        <sz val="11"/>
        <rFont val="Verdana"/>
        <family val="2"/>
      </rPr>
      <t>EM</t>
    </r>
  </si>
  <si>
    <r>
      <t>C</t>
    </r>
    <r>
      <rPr>
        <vertAlign val="subscript"/>
        <sz val="11"/>
        <rFont val="Verdana"/>
        <family val="2"/>
      </rPr>
      <t>Od</t>
    </r>
  </si>
  <si>
    <r>
      <t>C</t>
    </r>
    <r>
      <rPr>
        <vertAlign val="subscript"/>
        <sz val="11"/>
        <rFont val="Verdana"/>
        <family val="2"/>
      </rPr>
      <t>ST</t>
    </r>
  </si>
  <si>
    <r>
      <t>C</t>
    </r>
    <r>
      <rPr>
        <vertAlign val="subscript"/>
        <sz val="11"/>
        <rFont val="Verdana"/>
        <family val="2"/>
      </rPr>
      <t>RA</t>
    </r>
  </si>
  <si>
    <r>
      <t>C</t>
    </r>
    <r>
      <rPr>
        <vertAlign val="subscript"/>
        <sz val="11"/>
        <rFont val="Verdana"/>
        <family val="2"/>
      </rPr>
      <t>SGA</t>
    </r>
  </si>
  <si>
    <r>
      <t>C</t>
    </r>
    <r>
      <rPr>
        <vertAlign val="subscript"/>
        <sz val="11"/>
        <rFont val="Verdana"/>
        <family val="2"/>
      </rPr>
      <t>Dom</t>
    </r>
  </si>
  <si>
    <r>
      <t>T</t>
    </r>
    <r>
      <rPr>
        <b/>
        <vertAlign val="subscript"/>
        <sz val="11"/>
        <rFont val="Verdana"/>
        <family val="2"/>
      </rPr>
      <t>i</t>
    </r>
  </si>
  <si>
    <r>
      <t>C</t>
    </r>
    <r>
      <rPr>
        <b/>
        <vertAlign val="subscript"/>
        <sz val="10"/>
        <rFont val="Verdana"/>
        <family val="2"/>
      </rPr>
      <t>Aria</t>
    </r>
  </si>
  <si>
    <r>
      <t>C</t>
    </r>
    <r>
      <rPr>
        <b/>
        <vertAlign val="subscript"/>
        <sz val="10"/>
        <rFont val="Verdana"/>
        <family val="2"/>
      </rPr>
      <t>H2O</t>
    </r>
  </si>
  <si>
    <r>
      <t>C</t>
    </r>
    <r>
      <rPr>
        <vertAlign val="subscript"/>
        <sz val="11"/>
        <rFont val="Verdana"/>
        <family val="2"/>
      </rPr>
      <t>RP</t>
    </r>
    <r>
      <rPr>
        <sz val="11"/>
        <rFont val="Verdana"/>
        <family val="2"/>
      </rPr>
      <t>+C</t>
    </r>
    <r>
      <rPr>
        <vertAlign val="subscript"/>
        <sz val="11"/>
        <rFont val="Verdana"/>
        <family val="2"/>
      </rPr>
      <t>RnP</t>
    </r>
  </si>
  <si>
    <r>
      <t>C</t>
    </r>
    <r>
      <rPr>
        <b/>
        <vertAlign val="subscript"/>
        <sz val="10"/>
        <rFont val="Verdana"/>
        <family val="2"/>
      </rPr>
      <t>RP</t>
    </r>
    <r>
      <rPr>
        <b/>
        <sz val="10"/>
        <rFont val="Verdana"/>
        <family val="2"/>
      </rPr>
      <t>+C</t>
    </r>
    <r>
      <rPr>
        <b/>
        <vertAlign val="subscript"/>
        <sz val="10"/>
        <rFont val="Verdana"/>
        <family val="2"/>
      </rPr>
      <t>RnP</t>
    </r>
  </si>
  <si>
    <r>
      <t>Note</t>
    </r>
    <r>
      <rPr>
        <i/>
        <sz val="9"/>
        <rFont val="Verdana"/>
        <family val="2"/>
      </rPr>
      <t>: gli scarichi in fogna di acque reflue domestiche sono assimilati a scarichi con nessun inquinante (Allegato I, punto 3, seconda tabella, prima riga DM 24/04/2008).</t>
    </r>
    <r>
      <rPr>
        <b/>
        <i/>
        <sz val="8"/>
        <rFont val="Verdana"/>
        <family val="2"/>
      </rPr>
      <t/>
    </r>
  </si>
  <si>
    <r>
      <t xml:space="preserve">Quantità media giornaliera di rifiuti pericolosi in ingresso e in uscita dall'impianto </t>
    </r>
    <r>
      <rPr>
        <i/>
        <vertAlign val="superscript"/>
        <sz val="10"/>
        <rFont val="Verdana"/>
        <family val="2"/>
      </rPr>
      <t>(**)</t>
    </r>
    <r>
      <rPr>
        <sz val="10"/>
        <rFont val="Verdana"/>
        <family val="2"/>
      </rPr>
      <t xml:space="preserve"> sottoposti, </t>
    </r>
    <r>
      <rPr>
        <b/>
        <sz val="10"/>
        <rFont val="Verdana"/>
        <family val="2"/>
      </rPr>
      <t>nello stesso impianto</t>
    </r>
    <r>
      <rPr>
        <sz val="10"/>
        <rFont val="Verdana"/>
        <family val="2"/>
      </rPr>
      <t>, ad operazioni R o D:</t>
    </r>
  </si>
  <si>
    <r>
      <t xml:space="preserve">Quantità media giornaliera di rifiuti non pericolosi in ingresso e in uscita dall'impianto </t>
    </r>
    <r>
      <rPr>
        <i/>
        <vertAlign val="superscript"/>
        <sz val="10"/>
        <rFont val="Verdana"/>
        <family val="2"/>
      </rPr>
      <t>(**)</t>
    </r>
    <r>
      <rPr>
        <sz val="10"/>
        <rFont val="Verdana"/>
        <family val="2"/>
      </rPr>
      <t xml:space="preserve"> sottoposti, </t>
    </r>
    <r>
      <rPr>
        <b/>
        <sz val="10"/>
        <rFont val="Verdana"/>
        <family val="2"/>
      </rPr>
      <t>nello stesso impianto</t>
    </r>
    <r>
      <rPr>
        <sz val="10"/>
        <rFont val="Verdana"/>
        <family val="2"/>
      </rPr>
      <t>, ad operazioni R o D:</t>
    </r>
  </si>
  <si>
    <r>
      <t>C</t>
    </r>
    <r>
      <rPr>
        <b/>
        <vertAlign val="subscript"/>
        <sz val="10"/>
        <rFont val="Verdana"/>
        <family val="2"/>
      </rPr>
      <t>RP</t>
    </r>
  </si>
  <si>
    <r>
      <t>C</t>
    </r>
    <r>
      <rPr>
        <b/>
        <vertAlign val="subscript"/>
        <sz val="10"/>
        <rFont val="Verdana"/>
        <family val="2"/>
      </rPr>
      <t>RnP</t>
    </r>
  </si>
  <si>
    <t>Calcolo Tariffa Istruttoria</t>
  </si>
  <si>
    <t>Costo</t>
  </si>
  <si>
    <t>Importo (€)</t>
  </si>
  <si>
    <r>
      <t>C</t>
    </r>
    <r>
      <rPr>
        <vertAlign val="subscript"/>
        <sz val="11"/>
        <rFont val="Verdana"/>
        <family val="2"/>
      </rPr>
      <t>aria</t>
    </r>
    <r>
      <rPr>
        <sz val="11"/>
        <rFont val="Verdana"/>
        <family val="2"/>
      </rPr>
      <t xml:space="preserve"> nessun inquinante</t>
    </r>
  </si>
  <si>
    <r>
      <t>C</t>
    </r>
    <r>
      <rPr>
        <vertAlign val="subscript"/>
        <sz val="11"/>
        <rFont val="Verdana"/>
        <family val="2"/>
      </rPr>
      <t>aria</t>
    </r>
    <r>
      <rPr>
        <sz val="11"/>
        <rFont val="Verdana"/>
        <family val="2"/>
      </rPr>
      <t xml:space="preserve"> da 1 a 4 inquinanti</t>
    </r>
  </si>
  <si>
    <r>
      <t>C</t>
    </r>
    <r>
      <rPr>
        <vertAlign val="subscript"/>
        <sz val="11"/>
        <rFont val="Verdana"/>
        <family val="2"/>
      </rPr>
      <t xml:space="preserve">aria </t>
    </r>
    <r>
      <rPr>
        <sz val="11"/>
        <rFont val="Verdana"/>
        <family val="2"/>
      </rPr>
      <t>da 5 a 10 inquinanti</t>
    </r>
  </si>
  <si>
    <r>
      <t>C</t>
    </r>
    <r>
      <rPr>
        <vertAlign val="subscript"/>
        <sz val="11"/>
        <rFont val="Verdana"/>
        <family val="2"/>
      </rPr>
      <t>aria</t>
    </r>
    <r>
      <rPr>
        <sz val="11"/>
        <rFont val="Verdana"/>
        <family val="2"/>
      </rPr>
      <t xml:space="preserve"> da 11 a 17 inquinanti</t>
    </r>
  </si>
  <si>
    <r>
      <t>C</t>
    </r>
    <r>
      <rPr>
        <vertAlign val="subscript"/>
        <sz val="11"/>
        <rFont val="Verdana"/>
        <family val="2"/>
      </rPr>
      <t>aria</t>
    </r>
    <r>
      <rPr>
        <sz val="11"/>
        <rFont val="Verdana"/>
        <family val="2"/>
      </rPr>
      <t xml:space="preserve"> più di 17 inquinanti</t>
    </r>
  </si>
  <si>
    <r>
      <t>C</t>
    </r>
    <r>
      <rPr>
        <b/>
        <vertAlign val="subscript"/>
        <sz val="11"/>
        <rFont val="Verdana"/>
        <family val="2"/>
      </rPr>
      <t>aria</t>
    </r>
    <r>
      <rPr>
        <b/>
        <sz val="11"/>
        <rFont val="Verdana"/>
        <family val="2"/>
      </rPr>
      <t xml:space="preserve"> totale</t>
    </r>
  </si>
  <si>
    <r>
      <t>C</t>
    </r>
    <r>
      <rPr>
        <vertAlign val="subscript"/>
        <sz val="11"/>
        <rFont val="Verdana"/>
        <family val="2"/>
      </rPr>
      <t xml:space="preserve">H2O </t>
    </r>
    <r>
      <rPr>
        <sz val="11"/>
        <rFont val="Verdana"/>
        <family val="2"/>
      </rPr>
      <t>nessun inquinante</t>
    </r>
  </si>
  <si>
    <r>
      <t>C</t>
    </r>
    <r>
      <rPr>
        <vertAlign val="subscript"/>
        <sz val="11"/>
        <rFont val="Verdana"/>
        <family val="2"/>
      </rPr>
      <t>H2O</t>
    </r>
    <r>
      <rPr>
        <sz val="11"/>
        <rFont val="Verdana"/>
        <family val="2"/>
      </rPr>
      <t xml:space="preserve"> da 1 a 4 inquinanti</t>
    </r>
  </si>
  <si>
    <r>
      <t>C</t>
    </r>
    <r>
      <rPr>
        <vertAlign val="subscript"/>
        <sz val="11"/>
        <rFont val="Verdana"/>
        <family val="2"/>
      </rPr>
      <t xml:space="preserve">H2O </t>
    </r>
    <r>
      <rPr>
        <sz val="11"/>
        <rFont val="Verdana"/>
        <family val="2"/>
      </rPr>
      <t>da 5 a 7 inquinanti</t>
    </r>
  </si>
  <si>
    <r>
      <t>C</t>
    </r>
    <r>
      <rPr>
        <vertAlign val="subscript"/>
        <sz val="11"/>
        <rFont val="Verdana"/>
        <family val="2"/>
      </rPr>
      <t>H2O</t>
    </r>
    <r>
      <rPr>
        <sz val="11"/>
        <rFont val="Verdana"/>
        <family val="2"/>
      </rPr>
      <t xml:space="preserve"> da 8 a 12 inquinanti</t>
    </r>
  </si>
  <si>
    <r>
      <t>C</t>
    </r>
    <r>
      <rPr>
        <vertAlign val="subscript"/>
        <sz val="11"/>
        <rFont val="Verdana"/>
        <family val="2"/>
      </rPr>
      <t>H2O</t>
    </r>
    <r>
      <rPr>
        <sz val="11"/>
        <rFont val="Verdana"/>
        <family val="2"/>
      </rPr>
      <t xml:space="preserve"> da 13 a 15 inquinanti</t>
    </r>
  </si>
  <si>
    <r>
      <t>C</t>
    </r>
    <r>
      <rPr>
        <vertAlign val="subscript"/>
        <sz val="11"/>
        <rFont val="Verdana"/>
        <family val="2"/>
      </rPr>
      <t>H2O</t>
    </r>
    <r>
      <rPr>
        <sz val="11"/>
        <rFont val="Verdana"/>
        <family val="2"/>
      </rPr>
      <t xml:space="preserve"> più di 15 inquinanti</t>
    </r>
  </si>
  <si>
    <r>
      <t>C</t>
    </r>
    <r>
      <rPr>
        <b/>
        <vertAlign val="subscript"/>
        <sz val="11"/>
        <rFont val="Verdana"/>
        <family val="2"/>
      </rPr>
      <t>H2O</t>
    </r>
    <r>
      <rPr>
        <b/>
        <sz val="11"/>
        <rFont val="Verdana"/>
        <family val="2"/>
      </rPr>
      <t xml:space="preserve"> totale</t>
    </r>
  </si>
  <si>
    <r>
      <t>Calcolo Costi C</t>
    </r>
    <r>
      <rPr>
        <b/>
        <vertAlign val="subscript"/>
        <sz val="11"/>
        <rFont val="Verdana"/>
        <family val="2"/>
      </rPr>
      <t>Aria</t>
    </r>
    <r>
      <rPr>
        <b/>
        <sz val="11"/>
        <rFont val="Verdana"/>
        <family val="2"/>
      </rPr>
      <t>, C</t>
    </r>
    <r>
      <rPr>
        <b/>
        <vertAlign val="subscript"/>
        <sz val="11"/>
        <rFont val="Verdana"/>
        <family val="2"/>
      </rPr>
      <t>H2O</t>
    </r>
    <r>
      <rPr>
        <b/>
        <sz val="11"/>
        <rFont val="Verdana"/>
        <family val="2"/>
      </rPr>
      <t xml:space="preserve"> e C</t>
    </r>
    <r>
      <rPr>
        <b/>
        <vertAlign val="subscript"/>
        <sz val="11"/>
        <rFont val="Verdana"/>
        <family val="2"/>
      </rPr>
      <t>RP</t>
    </r>
    <r>
      <rPr>
        <b/>
        <sz val="11"/>
        <rFont val="Verdana"/>
        <family val="2"/>
      </rPr>
      <t>+C</t>
    </r>
    <r>
      <rPr>
        <b/>
        <vertAlign val="subscript"/>
        <sz val="11"/>
        <rFont val="Verdana"/>
        <family val="2"/>
      </rPr>
      <t>RnP</t>
    </r>
  </si>
  <si>
    <r>
      <t>C</t>
    </r>
    <r>
      <rPr>
        <vertAlign val="subscript"/>
        <sz val="11"/>
        <rFont val="Verdana"/>
        <family val="2"/>
      </rPr>
      <t>RP</t>
    </r>
  </si>
  <si>
    <r>
      <t>C</t>
    </r>
    <r>
      <rPr>
        <vertAlign val="subscript"/>
        <sz val="11"/>
        <rFont val="Verdana"/>
        <family val="2"/>
      </rPr>
      <t>RnP</t>
    </r>
  </si>
  <si>
    <r>
      <t>C</t>
    </r>
    <r>
      <rPr>
        <b/>
        <vertAlign val="subscript"/>
        <sz val="11"/>
        <rFont val="Verdana"/>
        <family val="2"/>
      </rPr>
      <t>RP</t>
    </r>
    <r>
      <rPr>
        <b/>
        <sz val="11"/>
        <rFont val="Verdana"/>
        <family val="2"/>
      </rPr>
      <t>+C</t>
    </r>
    <r>
      <rPr>
        <b/>
        <vertAlign val="subscript"/>
        <sz val="11"/>
        <rFont val="Verdana"/>
        <family val="2"/>
      </rPr>
      <t>RnP</t>
    </r>
  </si>
  <si>
    <t>Per la determinazione dei costi istruttori per la verifica del rispetto della disciplina in materia di rifiuti di cui ai punti n. 4 degli allegati I e II del D.M. 24 aprile 2008, si considerano le quantità medie giornaliere di rifiuti sottoposte ad operazioni R o D, calcolate con riferimento alla capacità massima autorizzata dell’impianto.</t>
  </si>
  <si>
    <r>
      <t>Note</t>
    </r>
    <r>
      <rPr>
        <i/>
        <sz val="9"/>
        <rFont val="Verdana"/>
        <family val="2"/>
      </rPr>
      <t xml:space="preserve">: l'Azienda in oggetto non svolge attività di gestione rifiuti (né in regime ordinario, né in regime di semplificato, </t>
    </r>
    <r>
      <rPr>
        <b/>
        <i/>
        <u/>
        <sz val="9"/>
        <rFont val="Verdana"/>
        <family val="2"/>
      </rPr>
      <t>vengono compilate le celle col valore "0".</t>
    </r>
    <r>
      <rPr>
        <i/>
        <sz val="9"/>
        <rFont val="Verdana"/>
        <family val="2"/>
      </rPr>
      <t xml:space="preserve">
</t>
    </r>
  </si>
  <si>
    <t>1. COSTO per ACQUISIZIONE e GESTIONE della DOMANDA</t>
  </si>
  <si>
    <t>5. ULTERIORI COMPONENTI AMBIENTALI</t>
  </si>
  <si>
    <r>
      <t xml:space="preserve"> C</t>
    </r>
    <r>
      <rPr>
        <b/>
        <vertAlign val="subscript"/>
        <sz val="10"/>
        <rFont val="Verdana"/>
        <family val="2"/>
      </rPr>
      <t>CA</t>
    </r>
    <r>
      <rPr>
        <b/>
        <sz val="10"/>
        <rFont val="Verdana"/>
        <family val="2"/>
      </rPr>
      <t>+C</t>
    </r>
    <r>
      <rPr>
        <b/>
        <vertAlign val="subscript"/>
        <sz val="10"/>
        <rFont val="Verdana"/>
        <family val="2"/>
      </rPr>
      <t>RI</t>
    </r>
    <r>
      <rPr>
        <b/>
        <sz val="10"/>
        <rFont val="Verdana"/>
        <family val="2"/>
      </rPr>
      <t>+C</t>
    </r>
    <r>
      <rPr>
        <b/>
        <vertAlign val="subscript"/>
        <sz val="10"/>
        <rFont val="Verdana"/>
        <family val="2"/>
      </rPr>
      <t>EM</t>
    </r>
    <r>
      <rPr>
        <b/>
        <sz val="10"/>
        <rFont val="Verdana"/>
        <family val="2"/>
      </rPr>
      <t>+C</t>
    </r>
    <r>
      <rPr>
        <b/>
        <vertAlign val="subscript"/>
        <sz val="10"/>
        <rFont val="Verdana"/>
        <family val="2"/>
      </rPr>
      <t>Od</t>
    </r>
    <r>
      <rPr>
        <b/>
        <sz val="10"/>
        <rFont val="Verdana"/>
        <family val="2"/>
      </rPr>
      <t>+C</t>
    </r>
    <r>
      <rPr>
        <b/>
        <vertAlign val="subscript"/>
        <sz val="10"/>
        <rFont val="Verdana"/>
        <family val="2"/>
      </rPr>
      <t>ST</t>
    </r>
    <r>
      <rPr>
        <b/>
        <sz val="10"/>
        <rFont val="Verdana"/>
        <family val="2"/>
      </rPr>
      <t>+C</t>
    </r>
    <r>
      <rPr>
        <b/>
        <vertAlign val="subscript"/>
        <sz val="10"/>
        <rFont val="Verdana"/>
        <family val="2"/>
      </rPr>
      <t>RA</t>
    </r>
  </si>
  <si>
    <t>6. RIDUZIONE DEL COSTO ISTRUTTORIO</t>
  </si>
  <si>
    <t>6.a RIDUZIONE per SISTEMA di GESTIONE AMBIENTALE</t>
  </si>
  <si>
    <r>
      <t>C</t>
    </r>
    <r>
      <rPr>
        <b/>
        <vertAlign val="subscript"/>
        <sz val="10"/>
        <rFont val="Verdana"/>
        <family val="2"/>
      </rPr>
      <t>SGA</t>
    </r>
    <r>
      <rPr>
        <b/>
        <sz val="10"/>
        <rFont val="Verdana"/>
        <family val="2"/>
      </rPr>
      <t xml:space="preserve"> + C</t>
    </r>
    <r>
      <rPr>
        <b/>
        <vertAlign val="subscript"/>
        <sz val="10"/>
        <rFont val="Verdana"/>
        <family val="2"/>
      </rPr>
      <t>Dom</t>
    </r>
  </si>
  <si>
    <t>6.b RIDUZIONE per MODALITÀ di PRESENTAZIONE DOMANDA</t>
  </si>
  <si>
    <t>PEC/e-mail:</t>
  </si>
  <si>
    <t>Codice attività IPPC:</t>
  </si>
  <si>
    <t>.</t>
  </si>
  <si>
    <r>
      <t>Note</t>
    </r>
    <r>
      <rPr>
        <i/>
        <sz val="9"/>
        <rFont val="Verdana"/>
        <family val="2"/>
      </rPr>
      <t>: per il costo istruttoria riguardante le emissioni in aria (C</t>
    </r>
    <r>
      <rPr>
        <i/>
        <vertAlign val="subscript"/>
        <sz val="9"/>
        <rFont val="Verdana"/>
        <family val="2"/>
      </rPr>
      <t>Aria</t>
    </r>
    <r>
      <rPr>
        <i/>
        <sz val="9"/>
        <rFont val="Verdana"/>
        <family val="2"/>
      </rPr>
      <t xml:space="preserve">) il numero degli inquinanti da considerare, in sede di primo rilascio, è quello indicato nella seconda tabella dell'Allegato I, punto 2 al Decreto Interministeriale 24 aprile 2008, che mette in relazione l'attività IPPC con il numero di inquinanti, in accordo con il Decreto Ministeriale 23 novembre 2001(INES) in particolare le tabelle 1.6.4 ed 1.6.5 dell'allegato I che riportano le sottoliste di inquinanti tipici in aria ed in acqua per le attività oggetto della disciplina IPPC.
I punti di emissione da considerare significativi, ai fini della corretta determinazione della tariffa, sono quelli ricompresi nel Piano di Monitoraggio e Controllo riportato in AIA, nel quale saranno  conteggiate  in  un’unica  classe,  assimilata ad emissioni  con  nessun  inquinante,  quelli  ad utilizzo  intermittente  e/o  con  basse  portate  e/o  con  basso  contributo  all’impatto  complessivo dell’impianto e quindi escluse, o scarsamente inclu dibili, in progetti di miglioramento.  </t>
    </r>
  </si>
  <si>
    <r>
      <t xml:space="preserve">ARPA Molise
DIREZIONE TECNICO SCIENTIFICA
U.O.C. Attività Tecniche ed Informatiche
Procedure di A.I.A.
</t>
    </r>
    <r>
      <rPr>
        <sz val="8"/>
        <rFont val="Verdana"/>
        <family val="2"/>
      </rPr>
      <t>PEC: arpamolise@legalmail.it</t>
    </r>
  </si>
  <si>
    <t>D.M. 24/04/2008: CALCOLO delle TARIFFE ISTRUTTORIE IPPC</t>
  </si>
  <si>
    <r>
      <t xml:space="preserve">ARPA Molise
DIREZIONE TECNICO SCIENTIFICA
U.O.C. Attività Tecniche ed Informatiche
Procedure di A.I.A.
</t>
    </r>
    <r>
      <rPr>
        <sz val="8"/>
        <rFont val="Verdana"/>
        <family val="2"/>
      </rPr>
      <t>PEC: arpamolise@legalmail.it / e.mail: aia@arpamolise.it</t>
    </r>
  </si>
  <si>
    <r>
      <t>Conformemente alla D.G.R. Molise 8 agosto 2012, n. 541 e al D.M. 24 aprile 2008, la tariffa istruttoria relativa al rilascio di A.I.A. / modifica sostanziale di A.I.A. / riesame di A.I.A. è determinata tenendo conto del costo istruttorio per acquisizione e gestione della domanda di cui al punto 1, dei costi istruttori per la verifica del rispetto delle discipline in materia di inquinamento ambientale di cui ai precedenti punti 2, 3, 4a, 4b e 5, nonchè sottraendo le riduzioni di cui ai punti 6.a e 6.b, secondo la seguente formula:
T</t>
    </r>
    <r>
      <rPr>
        <vertAlign val="subscript"/>
        <sz val="11"/>
        <rFont val="Verdana"/>
        <family val="2"/>
      </rPr>
      <t>i</t>
    </r>
    <r>
      <rPr>
        <sz val="11"/>
        <rFont val="Verdana"/>
        <family val="2"/>
      </rPr>
      <t xml:space="preserve"> = C</t>
    </r>
    <r>
      <rPr>
        <vertAlign val="subscript"/>
        <sz val="11"/>
        <rFont val="Verdana"/>
        <family val="2"/>
      </rPr>
      <t>D</t>
    </r>
    <r>
      <rPr>
        <sz val="11"/>
        <rFont val="Verdana"/>
        <family val="2"/>
      </rPr>
      <t xml:space="preserve"> - C</t>
    </r>
    <r>
      <rPr>
        <vertAlign val="subscript"/>
        <sz val="11"/>
        <rFont val="Verdana"/>
        <family val="2"/>
      </rPr>
      <t>SGA</t>
    </r>
    <r>
      <rPr>
        <sz val="11"/>
        <rFont val="Verdana"/>
        <family val="2"/>
      </rPr>
      <t xml:space="preserve"> - C</t>
    </r>
    <r>
      <rPr>
        <vertAlign val="subscript"/>
        <sz val="11"/>
        <rFont val="Verdana"/>
        <family val="2"/>
      </rPr>
      <t>Dom</t>
    </r>
    <r>
      <rPr>
        <sz val="11"/>
        <rFont val="Verdana"/>
        <family val="2"/>
      </rPr>
      <t xml:space="preserve"> + C</t>
    </r>
    <r>
      <rPr>
        <vertAlign val="subscript"/>
        <sz val="11"/>
        <rFont val="Verdana"/>
        <family val="2"/>
      </rPr>
      <t>Aria</t>
    </r>
    <r>
      <rPr>
        <sz val="11"/>
        <rFont val="Verdana"/>
        <family val="2"/>
      </rPr>
      <t xml:space="preserve"> + C</t>
    </r>
    <r>
      <rPr>
        <vertAlign val="subscript"/>
        <sz val="11"/>
        <rFont val="Verdana"/>
        <family val="2"/>
      </rPr>
      <t>H2O</t>
    </r>
    <r>
      <rPr>
        <sz val="11"/>
        <rFont val="Verdana"/>
        <family val="2"/>
      </rPr>
      <t xml:space="preserve"> + C</t>
    </r>
    <r>
      <rPr>
        <vertAlign val="subscript"/>
        <sz val="11"/>
        <rFont val="Verdana"/>
        <family val="2"/>
      </rPr>
      <t>RP</t>
    </r>
    <r>
      <rPr>
        <sz val="11"/>
        <rFont val="Verdana"/>
        <family val="2"/>
      </rPr>
      <t xml:space="preserve"> + C</t>
    </r>
    <r>
      <rPr>
        <vertAlign val="subscript"/>
        <sz val="11"/>
        <rFont val="Verdana"/>
        <family val="2"/>
      </rPr>
      <t>RnP</t>
    </r>
    <r>
      <rPr>
        <sz val="11"/>
        <rFont val="Verdana"/>
        <family val="2"/>
      </rPr>
      <t xml:space="preserve"> + (C</t>
    </r>
    <r>
      <rPr>
        <vertAlign val="subscript"/>
        <sz val="11"/>
        <rFont val="Verdana"/>
        <family val="2"/>
      </rPr>
      <t>CA</t>
    </r>
    <r>
      <rPr>
        <sz val="11"/>
        <rFont val="Verdana"/>
        <family val="2"/>
      </rPr>
      <t xml:space="preserve"> + C</t>
    </r>
    <r>
      <rPr>
        <vertAlign val="subscript"/>
        <sz val="11"/>
        <rFont val="Verdana"/>
        <family val="2"/>
      </rPr>
      <t>RI</t>
    </r>
    <r>
      <rPr>
        <sz val="11"/>
        <rFont val="Verdana"/>
        <family val="2"/>
      </rPr>
      <t xml:space="preserve"> + C</t>
    </r>
    <r>
      <rPr>
        <vertAlign val="subscript"/>
        <sz val="11"/>
        <rFont val="Verdana"/>
        <family val="2"/>
      </rPr>
      <t>EM</t>
    </r>
    <r>
      <rPr>
        <sz val="11"/>
        <rFont val="Verdana"/>
        <family val="2"/>
      </rPr>
      <t xml:space="preserve"> + C</t>
    </r>
    <r>
      <rPr>
        <vertAlign val="subscript"/>
        <sz val="11"/>
        <rFont val="Verdana"/>
        <family val="2"/>
      </rPr>
      <t>Od</t>
    </r>
    <r>
      <rPr>
        <sz val="11"/>
        <rFont val="Verdana"/>
        <family val="2"/>
      </rPr>
      <t xml:space="preserve"> + C</t>
    </r>
    <r>
      <rPr>
        <vertAlign val="subscript"/>
        <sz val="11"/>
        <rFont val="Verdana"/>
        <family val="2"/>
      </rPr>
      <t>ST</t>
    </r>
    <r>
      <rPr>
        <sz val="11"/>
        <rFont val="Verdana"/>
        <family val="2"/>
      </rPr>
      <t xml:space="preserve"> + C</t>
    </r>
    <r>
      <rPr>
        <vertAlign val="subscript"/>
        <sz val="11"/>
        <rFont val="Verdana"/>
        <family val="2"/>
      </rPr>
      <t>RA</t>
    </r>
    <r>
      <rPr>
        <sz val="11"/>
        <rFont val="Verdana"/>
        <family val="2"/>
      </rPr>
      <t xml:space="preserve">)
</t>
    </r>
  </si>
  <si>
    <r>
      <t>Note</t>
    </r>
    <r>
      <rPr>
        <i/>
        <sz val="9"/>
        <rFont val="Verdana"/>
        <family val="2"/>
      </rPr>
      <t>: per il primo rilascio viene assegnato il valore "si" alle voci secondo le indicazioni di cui alla tabella al punto 5 dell'Allegato I del DM 24 aprile 2008 . Viene assegnato il valore "no" a tutte le altre voci.</t>
    </r>
  </si>
  <si>
    <r>
      <t>L'impianto ricade nell'allegato XII alla Parte Seconda del D.Lgs. 152/2006 o è impianto di combustione con potenza termica maggiore di 300 MW? (</t>
    </r>
    <r>
      <rPr>
        <b/>
        <sz val="10"/>
        <rFont val="Verdana"/>
        <family val="2"/>
      </rPr>
      <t>si/no</t>
    </r>
    <r>
      <rPr>
        <sz val="10"/>
        <rFont val="Verdana"/>
        <family val="2"/>
      </rPr>
      <t>)</t>
    </r>
  </si>
  <si>
    <r>
      <t>La domanda di AIA è stata presentata secondo le specifiche fornite dall'Autorità Competente? (</t>
    </r>
    <r>
      <rPr>
        <b/>
        <sz val="10"/>
        <rFont val="Verdana"/>
        <family val="2"/>
      </rPr>
      <t>si/no</t>
    </r>
    <r>
      <rPr>
        <sz val="10"/>
        <rFont val="Verdana"/>
        <family val="2"/>
      </rPr>
      <t>)</t>
    </r>
  </si>
  <si>
    <r>
      <t>E' presente un Sistema di Gestione Ambientale registrato o certificato per l'impianto oggetto di AIA? (</t>
    </r>
    <r>
      <rPr>
        <b/>
        <sz val="10"/>
        <rFont val="Verdana"/>
        <family val="2"/>
      </rPr>
      <t>si/no</t>
    </r>
    <r>
      <rPr>
        <sz val="10"/>
        <rFont val="Verdana"/>
        <family val="2"/>
      </rPr>
      <t>)</t>
    </r>
  </si>
  <si>
    <r>
      <t>La domanda di AIA è stata presentata corredata da copia informatizzata? (</t>
    </r>
    <r>
      <rPr>
        <b/>
        <sz val="10"/>
        <rFont val="Verdana"/>
        <family val="2"/>
      </rPr>
      <t>si/no</t>
    </r>
    <r>
      <rPr>
        <sz val="10"/>
        <rFont val="Verdana"/>
        <family val="2"/>
      </rPr>
      <t>)</t>
    </r>
  </si>
  <si>
    <t>2. COSTO ITRUTTORIA per VERIFICA EMISSIONI in ATMOSFERA</t>
  </si>
  <si>
    <t>3. COSTO ISTRUTTORIA per VERIFICA SCARICHI IDRICI</t>
  </si>
  <si>
    <t>4. COSTO ISTRUTTORIA per VERIFICA RIFIUTI</t>
  </si>
  <si>
    <t>4.a COSTO ISTRUTTORIA per VERIFICA RIFIUTI PERICOLOSI</t>
  </si>
  <si>
    <t>4.b COSTO ISTRUTTORIA per VERIFICA RIFIUTI non PERICOLOSI</t>
  </si>
  <si>
    <t>Attività IPPC principale:</t>
  </si>
  <si>
    <t>Tipologia Istruttoria:</t>
  </si>
  <si>
    <t>rilascio di A.I.A. / modifica sostanziale di A.I.A. / riesame di A.I.A.</t>
  </si>
  <si>
    <t>rinnovo periodico di A.I.A.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</si>
</sst>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164" formatCode="#,##0\ [$€-1]"/>
    <numFmt numFmtId="165" formatCode="#,##0.0"/>
    <numFmt numFmtId="166" formatCode="&quot;€&quot;\ #.##0;\-&quot;€&quot;\ #.##0"/>
    <numFmt numFmtId="167" formatCode="_-* #,##0\ [$€-410]_-;\-* #,##0\ [$€-410]_-;_-* &quot;-&quot;\ [$€-410]_-;_-@_-"/>
  </numFmts>
  <fonts count="46" x14ac:knownFonts="1">
    <font>
      <sz val="10"/>
      <name val="Arial"/>
    </font>
    <font>
      <sz val="10"/>
      <name val="Arial"/>
      <family val="2"/>
    </font>
    <font>
      <b/>
      <sz val="10"/>
      <name val="Verdana"/>
      <family val="2"/>
    </font>
    <font>
      <b/>
      <vertAlign val="subscript"/>
      <sz val="10"/>
      <name val="Verdana"/>
      <family val="2"/>
    </font>
    <font>
      <sz val="10"/>
      <name val="Verdana"/>
      <family val="2"/>
    </font>
    <font>
      <vertAlign val="subscript"/>
      <sz val="10"/>
      <name val="Verdana"/>
      <family val="2"/>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u/>
      <sz val="10"/>
      <color indexed="12"/>
      <name val="Arial"/>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b/>
      <i/>
      <sz val="8"/>
      <name val="Verdana"/>
      <family val="2"/>
    </font>
    <font>
      <i/>
      <sz val="10"/>
      <name val="Verdana"/>
      <family val="2"/>
    </font>
    <font>
      <b/>
      <u/>
      <sz val="10"/>
      <name val="Verdana"/>
      <family val="2"/>
    </font>
    <font>
      <b/>
      <i/>
      <sz val="10"/>
      <name val="Verdana"/>
      <family val="2"/>
    </font>
    <font>
      <sz val="8"/>
      <name val="Verdana"/>
      <family val="2"/>
    </font>
    <font>
      <i/>
      <vertAlign val="subscript"/>
      <sz val="10"/>
      <name val="Verdana"/>
      <family val="2"/>
    </font>
    <font>
      <b/>
      <i/>
      <vertAlign val="subscript"/>
      <sz val="10"/>
      <name val="Verdana"/>
      <family val="2"/>
    </font>
    <font>
      <sz val="8"/>
      <name val="Arial"/>
      <family val="2"/>
    </font>
    <font>
      <b/>
      <sz val="12"/>
      <name val="Verdana"/>
      <family val="2"/>
    </font>
    <font>
      <sz val="11"/>
      <name val="Verdana"/>
      <family val="2"/>
    </font>
    <font>
      <vertAlign val="subscript"/>
      <sz val="11"/>
      <name val="Verdana"/>
      <family val="2"/>
    </font>
    <font>
      <b/>
      <sz val="11"/>
      <name val="Verdana"/>
      <family val="2"/>
    </font>
    <font>
      <b/>
      <vertAlign val="subscript"/>
      <sz val="11"/>
      <name val="Verdana"/>
      <family val="2"/>
    </font>
    <font>
      <i/>
      <sz val="9"/>
      <name val="Verdana"/>
      <family val="2"/>
    </font>
    <font>
      <b/>
      <i/>
      <u/>
      <sz val="9"/>
      <name val="Verdana"/>
      <family val="2"/>
    </font>
    <font>
      <b/>
      <i/>
      <sz val="9"/>
      <name val="Verdana"/>
      <family val="2"/>
    </font>
    <font>
      <i/>
      <vertAlign val="subscript"/>
      <sz val="9"/>
      <name val="Verdana"/>
      <family val="2"/>
    </font>
    <font>
      <sz val="11"/>
      <name val="Arial"/>
      <family val="2"/>
    </font>
    <font>
      <i/>
      <vertAlign val="superscript"/>
      <sz val="10"/>
      <name val="Verdana"/>
      <family val="2"/>
    </font>
    <font>
      <u/>
      <sz val="10"/>
      <name val="Arial"/>
      <family val="2"/>
    </font>
    <font>
      <sz val="10"/>
      <name val="Arial"/>
      <family val="2"/>
    </font>
    <font>
      <i/>
      <sz val="10"/>
      <color theme="0"/>
      <name val="Verdana"/>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thin">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s>
  <cellStyleXfs count="4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0" borderId="2" applyNumberFormat="0" applyFill="0" applyAlignment="0" applyProtection="0"/>
    <xf numFmtId="0" fontId="10" fillId="17" borderId="3" applyNumberFormat="0" applyAlignment="0" applyProtection="0"/>
    <xf numFmtId="0" fontId="11" fillId="0" borderId="0" applyNumberFormat="0" applyFill="0" applyBorder="0" applyAlignment="0" applyProtection="0">
      <alignment vertical="top"/>
      <protection locked="0"/>
    </xf>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22" borderId="0" applyNumberFormat="0" applyBorder="0" applyAlignment="0" applyProtection="0"/>
    <xf numFmtId="0" fontId="1" fillId="23" borderId="4" applyNumberFormat="0" applyFont="0" applyAlignment="0" applyProtection="0"/>
    <xf numFmtId="0" fontId="14" fillId="16" borderId="5"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0" borderId="7" applyNumberFormat="0" applyFill="0" applyAlignment="0" applyProtection="0"/>
    <xf numFmtId="0" fontId="20" fillId="0" borderId="8" applyNumberFormat="0" applyFill="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3" borderId="0" applyNumberFormat="0" applyBorder="0" applyAlignment="0" applyProtection="0"/>
    <xf numFmtId="0" fontId="23" fillId="4" borderId="0" applyNumberFormat="0" applyBorder="0" applyAlignment="0" applyProtection="0"/>
    <xf numFmtId="44" fontId="1" fillId="0" borderId="0" applyFont="0" applyFill="0" applyBorder="0" applyAlignment="0" applyProtection="0"/>
  </cellStyleXfs>
  <cellXfs count="301">
    <xf numFmtId="0" fontId="0" fillId="0" borderId="0" xfId="0"/>
    <xf numFmtId="0" fontId="4" fillId="0" borderId="0" xfId="0" applyFont="1"/>
    <xf numFmtId="0" fontId="4" fillId="0" borderId="0" xfId="0" applyFont="1" applyBorder="1"/>
    <xf numFmtId="0" fontId="0" fillId="0" borderId="0" xfId="0" applyBorder="1"/>
    <xf numFmtId="0" fontId="4" fillId="0" borderId="0" xfId="0" applyFont="1" applyAlignment="1">
      <alignment horizontal="right"/>
    </xf>
    <xf numFmtId="0" fontId="4" fillId="0" borderId="0" xfId="0" applyFont="1" applyFill="1"/>
    <xf numFmtId="0" fontId="4" fillId="0" borderId="0" xfId="0" applyFont="1" applyFill="1" applyBorder="1"/>
    <xf numFmtId="0" fontId="2" fillId="0" borderId="10" xfId="0" applyFont="1" applyFill="1" applyBorder="1" applyAlignment="1">
      <alignment vertical="top" wrapText="1"/>
    </xf>
    <xf numFmtId="0" fontId="2" fillId="0" borderId="0" xfId="0" applyFont="1" applyFill="1" applyBorder="1" applyAlignment="1">
      <alignment vertical="top" wrapText="1"/>
    </xf>
    <xf numFmtId="0" fontId="2" fillId="24" borderId="11" xfId="0" applyFont="1" applyFill="1" applyBorder="1" applyAlignment="1">
      <alignment horizontal="center"/>
    </xf>
    <xf numFmtId="0" fontId="2" fillId="24" borderId="12" xfId="0" applyFont="1" applyFill="1" applyBorder="1" applyAlignment="1">
      <alignment horizontal="center"/>
    </xf>
    <xf numFmtId="0" fontId="2" fillId="24" borderId="13" xfId="0" applyFont="1" applyFill="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164" fontId="4" fillId="0" borderId="16" xfId="0" applyNumberFormat="1" applyFont="1" applyBorder="1" applyAlignment="1">
      <alignment horizontal="center"/>
    </xf>
    <xf numFmtId="164" fontId="4" fillId="0" borderId="17" xfId="0" applyNumberFormat="1" applyFont="1" applyBorder="1" applyAlignment="1">
      <alignment horizontal="center"/>
    </xf>
    <xf numFmtId="164" fontId="4" fillId="0" borderId="18" xfId="0" applyNumberFormat="1" applyFont="1" applyBorder="1" applyAlignment="1">
      <alignment horizontal="center"/>
    </xf>
    <xf numFmtId="164" fontId="4" fillId="0" borderId="19" xfId="0" applyNumberFormat="1" applyFont="1" applyBorder="1" applyAlignment="1">
      <alignment horizontal="center"/>
    </xf>
    <xf numFmtId="164" fontId="4" fillId="0" borderId="20" xfId="0" applyNumberFormat="1" applyFont="1" applyBorder="1" applyAlignment="1">
      <alignment horizontal="center"/>
    </xf>
    <xf numFmtId="164" fontId="4" fillId="0" borderId="21" xfId="0" applyNumberFormat="1" applyFont="1" applyBorder="1" applyAlignment="1">
      <alignment horizontal="center"/>
    </xf>
    <xf numFmtId="164" fontId="4" fillId="0" borderId="22" xfId="0" applyNumberFormat="1" applyFont="1" applyBorder="1" applyAlignment="1">
      <alignment horizontal="center"/>
    </xf>
    <xf numFmtId="164" fontId="4" fillId="0" borderId="23" xfId="0" applyNumberFormat="1" applyFont="1" applyBorder="1" applyAlignment="1">
      <alignment horizontal="center"/>
    </xf>
    <xf numFmtId="164" fontId="4" fillId="0" borderId="24" xfId="0" applyNumberFormat="1" applyFont="1" applyBorder="1" applyAlignment="1">
      <alignment horizontal="center"/>
    </xf>
    <xf numFmtId="164" fontId="4" fillId="0" borderId="25" xfId="0" applyNumberFormat="1" applyFont="1" applyBorder="1" applyAlignment="1">
      <alignment horizontal="center"/>
    </xf>
    <xf numFmtId="164" fontId="4" fillId="0" borderId="26" xfId="0" applyNumberFormat="1" applyFont="1" applyBorder="1" applyAlignment="1">
      <alignment horizontal="center"/>
    </xf>
    <xf numFmtId="164" fontId="4" fillId="0" borderId="11" xfId="0" applyNumberFormat="1" applyFont="1" applyBorder="1" applyAlignment="1">
      <alignment horizontal="center"/>
    </xf>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0" fontId="2" fillId="24" borderId="27" xfId="0" applyFont="1" applyFill="1" applyBorder="1" applyAlignment="1">
      <alignment horizontal="center"/>
    </xf>
    <xf numFmtId="0" fontId="2" fillId="24" borderId="25" xfId="0" applyFont="1" applyFill="1" applyBorder="1" applyAlignment="1">
      <alignment horizontal="center"/>
    </xf>
    <xf numFmtId="164" fontId="4" fillId="0" borderId="28" xfId="0" applyNumberFormat="1" applyFont="1" applyBorder="1" applyAlignment="1">
      <alignment horizontal="center"/>
    </xf>
    <xf numFmtId="164" fontId="4" fillId="0" borderId="29" xfId="0" applyNumberFormat="1" applyFont="1" applyBorder="1" applyAlignment="1">
      <alignment horizontal="center"/>
    </xf>
    <xf numFmtId="164" fontId="4" fillId="0" borderId="30" xfId="0" applyNumberFormat="1" applyFont="1" applyBorder="1" applyAlignment="1">
      <alignment horizontal="center"/>
    </xf>
    <xf numFmtId="164" fontId="4" fillId="0" borderId="31" xfId="0" applyNumberFormat="1" applyFont="1" applyBorder="1" applyAlignment="1">
      <alignment horizontal="center"/>
    </xf>
    <xf numFmtId="49" fontId="4" fillId="0" borderId="0" xfId="0" applyNumberFormat="1" applyFont="1"/>
    <xf numFmtId="0" fontId="27" fillId="24" borderId="18" xfId="0" applyFont="1" applyFill="1" applyBorder="1" applyAlignment="1">
      <alignment horizontal="center" vertical="center" wrapText="1"/>
    </xf>
    <xf numFmtId="0" fontId="2" fillId="24" borderId="18" xfId="0" applyFont="1" applyFill="1" applyBorder="1" applyAlignment="1">
      <alignment horizontal="center"/>
    </xf>
    <xf numFmtId="0" fontId="4" fillId="0" borderId="0" xfId="0" applyFont="1" applyAlignment="1">
      <alignment vertical="center" wrapText="1"/>
    </xf>
    <xf numFmtId="3" fontId="4" fillId="0" borderId="32" xfId="0" applyNumberFormat="1" applyFont="1" applyBorder="1" applyAlignment="1">
      <alignment vertical="center" wrapText="1"/>
    </xf>
    <xf numFmtId="3" fontId="4" fillId="0" borderId="0" xfId="0" applyNumberFormat="1" applyFont="1"/>
    <xf numFmtId="0" fontId="2" fillId="0" borderId="32" xfId="0" applyFont="1" applyBorder="1" applyAlignment="1">
      <alignment vertical="center" wrapText="1"/>
    </xf>
    <xf numFmtId="3" fontId="4" fillId="0" borderId="0" xfId="0" applyNumberFormat="1" applyFont="1" applyBorder="1" applyAlignment="1">
      <alignment vertical="center" wrapText="1"/>
    </xf>
    <xf numFmtId="0" fontId="2" fillId="0" borderId="33" xfId="0" applyFont="1" applyBorder="1"/>
    <xf numFmtId="164" fontId="2" fillId="0" borderId="34" xfId="0" applyNumberFormat="1" applyFont="1" applyBorder="1" applyAlignment="1">
      <alignment horizontal="right"/>
    </xf>
    <xf numFmtId="0" fontId="25" fillId="0" borderId="35" xfId="0" applyFont="1" applyBorder="1"/>
    <xf numFmtId="164" fontId="25" fillId="0" borderId="36" xfId="0" applyNumberFormat="1" applyFont="1" applyBorder="1" applyAlignment="1">
      <alignment horizontal="right"/>
    </xf>
    <xf numFmtId="0" fontId="25" fillId="0" borderId="0" xfId="0" applyFont="1"/>
    <xf numFmtId="0" fontId="25" fillId="0" borderId="37" xfId="0" applyFont="1" applyBorder="1"/>
    <xf numFmtId="0" fontId="25" fillId="0" borderId="38" xfId="0" applyFont="1" applyBorder="1"/>
    <xf numFmtId="164" fontId="25" fillId="0" borderId="10" xfId="0" applyNumberFormat="1" applyFont="1" applyBorder="1" applyAlignment="1">
      <alignment horizontal="right"/>
    </xf>
    <xf numFmtId="0" fontId="2" fillId="0" borderId="11" xfId="0" applyFont="1" applyBorder="1"/>
    <xf numFmtId="164" fontId="27" fillId="0" borderId="39" xfId="0" applyNumberFormat="1" applyFont="1" applyFill="1" applyBorder="1"/>
    <xf numFmtId="0" fontId="25" fillId="0" borderId="0" xfId="0" applyFont="1" applyFill="1" applyBorder="1"/>
    <xf numFmtId="164" fontId="25" fillId="0" borderId="40" xfId="0" applyNumberFormat="1" applyFont="1" applyBorder="1" applyAlignment="1">
      <alignment horizontal="right"/>
    </xf>
    <xf numFmtId="0" fontId="25" fillId="0" borderId="41" xfId="0" applyFont="1" applyBorder="1"/>
    <xf numFmtId="164" fontId="25" fillId="0" borderId="42" xfId="0" applyNumberFormat="1" applyFont="1" applyBorder="1" applyAlignment="1">
      <alignment horizontal="right"/>
    </xf>
    <xf numFmtId="164" fontId="2" fillId="0" borderId="39" xfId="0" applyNumberFormat="1" applyFont="1" applyBorder="1" applyAlignment="1">
      <alignment horizontal="right"/>
    </xf>
    <xf numFmtId="0" fontId="2" fillId="25" borderId="43" xfId="0" applyFont="1" applyFill="1" applyBorder="1"/>
    <xf numFmtId="164" fontId="2" fillId="25" borderId="44" xfId="0" applyNumberFormat="1" applyFont="1" applyFill="1" applyBorder="1" applyAlignment="1">
      <alignment horizontal="right"/>
    </xf>
    <xf numFmtId="0" fontId="2" fillId="26" borderId="43" xfId="0" applyFont="1" applyFill="1" applyBorder="1"/>
    <xf numFmtId="164" fontId="2" fillId="26" borderId="44" xfId="0" applyNumberFormat="1" applyFont="1" applyFill="1" applyBorder="1" applyAlignment="1">
      <alignment horizontal="right"/>
    </xf>
    <xf numFmtId="0" fontId="27" fillId="27" borderId="45" xfId="0" applyFont="1" applyFill="1" applyBorder="1"/>
    <xf numFmtId="164" fontId="27" fillId="27" borderId="46" xfId="0" applyNumberFormat="1" applyFont="1" applyFill="1" applyBorder="1" applyAlignment="1">
      <alignment horizontal="right"/>
    </xf>
    <xf numFmtId="0" fontId="4" fillId="28" borderId="0" xfId="0" applyFont="1" applyFill="1"/>
    <xf numFmtId="0" fontId="4" fillId="28" borderId="0" xfId="0" applyFont="1" applyFill="1" applyBorder="1"/>
    <xf numFmtId="49" fontId="4" fillId="28" borderId="0" xfId="0" quotePrefix="1" applyNumberFormat="1" applyFont="1" applyFill="1" applyBorder="1" applyAlignment="1">
      <alignment horizontal="center" vertical="top" wrapText="1"/>
    </xf>
    <xf numFmtId="0" fontId="0" fillId="0" borderId="0" xfId="0" applyAlignment="1">
      <alignment horizontal="justify" vertical="center"/>
    </xf>
    <xf numFmtId="0" fontId="33" fillId="28" borderId="35" xfId="0" applyFont="1" applyFill="1" applyBorder="1"/>
    <xf numFmtId="0" fontId="33" fillId="28" borderId="37" xfId="0" applyFont="1" applyFill="1" applyBorder="1"/>
    <xf numFmtId="0" fontId="33" fillId="28" borderId="38" xfId="0" applyFont="1" applyFill="1" applyBorder="1"/>
    <xf numFmtId="0" fontId="35" fillId="28" borderId="47" xfId="0" applyFont="1" applyFill="1" applyBorder="1"/>
    <xf numFmtId="166" fontId="33" fillId="28" borderId="36" xfId="43" applyNumberFormat="1" applyFont="1" applyFill="1" applyBorder="1"/>
    <xf numFmtId="166" fontId="33" fillId="28" borderId="40" xfId="43" applyNumberFormat="1" applyFont="1" applyFill="1" applyBorder="1"/>
    <xf numFmtId="166" fontId="35" fillId="28" borderId="48" xfId="43" applyNumberFormat="1" applyFont="1" applyFill="1" applyBorder="1"/>
    <xf numFmtId="0" fontId="33" fillId="28" borderId="37" xfId="0" quotePrefix="1" applyFont="1" applyFill="1" applyBorder="1" applyAlignment="1">
      <alignment horizontal="left"/>
    </xf>
    <xf numFmtId="0" fontId="4" fillId="30" borderId="0" xfId="0" applyFont="1" applyFill="1"/>
    <xf numFmtId="0" fontId="4" fillId="30" borderId="0" xfId="0" applyFont="1" applyFill="1" applyAlignment="1">
      <alignment vertical="center"/>
    </xf>
    <xf numFmtId="0" fontId="25" fillId="30" borderId="0" xfId="0" applyFont="1" applyFill="1" applyAlignment="1">
      <alignment vertical="center"/>
    </xf>
    <xf numFmtId="0" fontId="4" fillId="30" borderId="0" xfId="0" applyFont="1" applyFill="1" applyAlignment="1">
      <alignment horizontal="justify" vertical="center"/>
    </xf>
    <xf numFmtId="0" fontId="4" fillId="30" borderId="0" xfId="0" applyFont="1" applyFill="1" applyBorder="1" applyAlignment="1">
      <alignment vertical="center"/>
    </xf>
    <xf numFmtId="0" fontId="4" fillId="30" borderId="0" xfId="0" applyFont="1" applyFill="1" applyAlignment="1"/>
    <xf numFmtId="0" fontId="4" fillId="30" borderId="0" xfId="0" applyFont="1" applyFill="1" applyAlignment="1">
      <alignment horizontal="justify"/>
    </xf>
    <xf numFmtId="0" fontId="2" fillId="30" borderId="0" xfId="0" applyFont="1" applyFill="1"/>
    <xf numFmtId="0" fontId="4" fillId="30" borderId="0" xfId="0" applyFont="1" applyFill="1" applyBorder="1" applyAlignment="1">
      <alignment horizontal="justify" vertical="center" wrapText="1"/>
    </xf>
    <xf numFmtId="0" fontId="33" fillId="30" borderId="0" xfId="0" applyFont="1" applyFill="1" applyBorder="1" applyAlignment="1">
      <alignment horizontal="justify" vertical="center" wrapText="1"/>
    </xf>
    <xf numFmtId="0" fontId="41" fillId="30" borderId="0" xfId="0" applyFont="1" applyFill="1" applyAlignment="1">
      <alignment horizontal="justify" vertical="center"/>
    </xf>
    <xf numFmtId="0" fontId="35" fillId="30" borderId="0" xfId="0" applyFont="1" applyFill="1" applyBorder="1"/>
    <xf numFmtId="164" fontId="35" fillId="30" borderId="0" xfId="0" applyNumberFormat="1" applyFont="1" applyFill="1" applyBorder="1"/>
    <xf numFmtId="0" fontId="33" fillId="30" borderId="0" xfId="0" applyFont="1" applyFill="1" applyBorder="1"/>
    <xf numFmtId="0" fontId="33" fillId="30" borderId="0" xfId="0" applyFont="1" applyFill="1" applyBorder="1" applyAlignment="1">
      <alignment horizontal="justify"/>
    </xf>
    <xf numFmtId="0" fontId="35" fillId="30" borderId="0" xfId="0" quotePrefix="1" applyFont="1" applyFill="1" applyBorder="1" applyAlignment="1">
      <alignment horizontal="justify"/>
    </xf>
    <xf numFmtId="166" fontId="33" fillId="30" borderId="0" xfId="0" applyNumberFormat="1" applyFont="1" applyFill="1" applyBorder="1"/>
    <xf numFmtId="0" fontId="2" fillId="30" borderId="0" xfId="0" applyFont="1" applyFill="1" applyBorder="1"/>
    <xf numFmtId="164" fontId="2" fillId="30" borderId="0" xfId="0" applyNumberFormat="1" applyFont="1" applyFill="1" applyBorder="1"/>
    <xf numFmtId="0" fontId="4" fillId="30" borderId="0" xfId="0" applyFont="1" applyFill="1" applyBorder="1"/>
    <xf numFmtId="0" fontId="2" fillId="30" borderId="0" xfId="0" quotePrefix="1" applyFont="1" applyFill="1" applyBorder="1" applyAlignment="1">
      <alignment horizontal="left"/>
    </xf>
    <xf numFmtId="0" fontId="2" fillId="30" borderId="0" xfId="0" applyFont="1" applyFill="1" applyBorder="1" applyAlignment="1">
      <alignment horizontal="justify"/>
    </xf>
    <xf numFmtId="166" fontId="4" fillId="30" borderId="0" xfId="0" applyNumberFormat="1" applyFont="1" applyFill="1" applyBorder="1"/>
    <xf numFmtId="0" fontId="44" fillId="30" borderId="0" xfId="0" applyFont="1" applyFill="1" applyBorder="1"/>
    <xf numFmtId="0" fontId="44" fillId="30" borderId="0" xfId="0" applyFont="1" applyFill="1"/>
    <xf numFmtId="0" fontId="44" fillId="30" borderId="0" xfId="0" applyFont="1" applyFill="1" applyAlignment="1">
      <alignment horizontal="justify" vertical="center"/>
    </xf>
    <xf numFmtId="49" fontId="4" fillId="31" borderId="0" xfId="0" quotePrefix="1" applyNumberFormat="1" applyFont="1" applyFill="1" applyBorder="1" applyAlignment="1">
      <alignment horizontal="center" vertical="center" wrapText="1"/>
    </xf>
    <xf numFmtId="49" fontId="4" fillId="31" borderId="0" xfId="0" applyNumberFormat="1" applyFont="1" applyFill="1" applyBorder="1" applyAlignment="1">
      <alignment horizontal="center" vertical="center" wrapText="1"/>
    </xf>
    <xf numFmtId="0" fontId="4" fillId="31" borderId="32" xfId="0" applyFont="1" applyFill="1" applyBorder="1" applyAlignment="1">
      <alignment horizontal="center"/>
    </xf>
    <xf numFmtId="165" fontId="4" fillId="31" borderId="32" xfId="0" applyNumberFormat="1" applyFont="1" applyFill="1" applyBorder="1" applyAlignment="1">
      <alignment horizontal="center"/>
    </xf>
    <xf numFmtId="0" fontId="2" fillId="31" borderId="50" xfId="0" quotePrefix="1" applyFont="1" applyFill="1" applyBorder="1" applyAlignment="1">
      <alignment horizontal="right" wrapText="1"/>
    </xf>
    <xf numFmtId="0" fontId="4" fillId="31" borderId="32" xfId="0" applyFont="1" applyFill="1" applyBorder="1" applyAlignment="1">
      <alignment horizontal="center" wrapText="1"/>
    </xf>
    <xf numFmtId="0" fontId="2" fillId="31" borderId="0" xfId="0" quotePrefix="1" applyFont="1" applyFill="1" applyBorder="1" applyAlignment="1">
      <alignment horizontal="left" vertical="center" wrapText="1"/>
    </xf>
    <xf numFmtId="0" fontId="2" fillId="31" borderId="0" xfId="0" applyFont="1" applyFill="1" applyBorder="1" applyAlignment="1">
      <alignment horizontal="left" vertical="center" wrapText="1"/>
    </xf>
    <xf numFmtId="0" fontId="4" fillId="31" borderId="0" xfId="0" quotePrefix="1" applyFont="1" applyFill="1" applyBorder="1" applyAlignment="1">
      <alignment horizontal="justify" vertical="center" wrapText="1"/>
    </xf>
    <xf numFmtId="0" fontId="4" fillId="31" borderId="0" xfId="0" applyFont="1" applyFill="1" applyBorder="1" applyAlignment="1">
      <alignment horizontal="justify" vertical="center" wrapText="1"/>
    </xf>
    <xf numFmtId="0" fontId="35" fillId="31" borderId="0" xfId="0" quotePrefix="1" applyFont="1" applyFill="1" applyBorder="1" applyAlignment="1">
      <alignment vertical="center" wrapText="1"/>
    </xf>
    <xf numFmtId="0" fontId="33" fillId="31" borderId="0" xfId="0" applyFont="1" applyFill="1" applyBorder="1" applyAlignment="1">
      <alignment horizontal="justify" vertical="center" wrapText="1"/>
    </xf>
    <xf numFmtId="0" fontId="33" fillId="31" borderId="0" xfId="0" applyFont="1" applyFill="1"/>
    <xf numFmtId="0" fontId="33" fillId="31" borderId="18" xfId="0" applyFont="1" applyFill="1" applyBorder="1" applyAlignment="1">
      <alignment horizontal="left"/>
    </xf>
    <xf numFmtId="0" fontId="33" fillId="31" borderId="52" xfId="0" applyFont="1" applyFill="1" applyBorder="1" applyAlignment="1">
      <alignment horizontal="left"/>
    </xf>
    <xf numFmtId="0" fontId="33" fillId="31" borderId="53" xfId="0" applyFont="1" applyFill="1" applyBorder="1" applyAlignment="1">
      <alignment horizontal="left"/>
    </xf>
    <xf numFmtId="0" fontId="33" fillId="31" borderId="53" xfId="0" quotePrefix="1" applyFont="1" applyFill="1" applyBorder="1" applyAlignment="1">
      <alignment horizontal="left"/>
    </xf>
    <xf numFmtId="0" fontId="33" fillId="31" borderId="0" xfId="0" applyFont="1" applyFill="1" applyAlignment="1">
      <alignment horizontal="justify"/>
    </xf>
    <xf numFmtId="0" fontId="33" fillId="31" borderId="54" xfId="0" applyFont="1" applyFill="1" applyBorder="1" applyAlignment="1">
      <alignment horizontal="left"/>
    </xf>
    <xf numFmtId="0" fontId="35" fillId="31" borderId="21" xfId="0" applyFont="1" applyFill="1" applyBorder="1" applyAlignment="1">
      <alignment horizontal="left"/>
    </xf>
    <xf numFmtId="0" fontId="35" fillId="31" borderId="0" xfId="0" applyFont="1" applyFill="1" applyBorder="1"/>
    <xf numFmtId="164" fontId="35" fillId="31" borderId="0" xfId="0" applyNumberFormat="1" applyFont="1" applyFill="1" applyBorder="1"/>
    <xf numFmtId="0" fontId="33" fillId="31" borderId="0" xfId="0" applyFont="1" applyFill="1" applyBorder="1"/>
    <xf numFmtId="0" fontId="33" fillId="31" borderId="0" xfId="0" applyFont="1" applyFill="1" applyBorder="1" applyAlignment="1">
      <alignment horizontal="justify"/>
    </xf>
    <xf numFmtId="0" fontId="4" fillId="31" borderId="32" xfId="0" applyFont="1" applyFill="1" applyBorder="1"/>
    <xf numFmtId="0" fontId="4" fillId="31" borderId="0" xfId="0" applyFont="1" applyFill="1"/>
    <xf numFmtId="0" fontId="2" fillId="31" borderId="17" xfId="0" quotePrefix="1" applyFont="1" applyFill="1" applyBorder="1" applyAlignment="1">
      <alignment horizontal="right" vertical="center" wrapText="1"/>
    </xf>
    <xf numFmtId="49" fontId="4" fillId="31" borderId="0" xfId="0" applyNumberFormat="1" applyFont="1" applyFill="1" applyBorder="1" applyAlignment="1">
      <alignment horizontal="right" vertical="center" wrapText="1"/>
    </xf>
    <xf numFmtId="0" fontId="4" fillId="31" borderId="32" xfId="0" applyFont="1" applyFill="1" applyBorder="1" applyAlignment="1">
      <alignment horizontal="center" vertical="center"/>
    </xf>
    <xf numFmtId="49" fontId="4" fillId="31" borderId="32" xfId="0" applyNumberFormat="1" applyFont="1" applyFill="1" applyBorder="1" applyAlignment="1">
      <alignment horizontal="left" vertical="center" wrapText="1"/>
    </xf>
    <xf numFmtId="0" fontId="44" fillId="0" borderId="0" xfId="0" applyFont="1"/>
    <xf numFmtId="0" fontId="4" fillId="0" borderId="0" xfId="0" quotePrefix="1" applyFont="1" applyFill="1" applyBorder="1" applyAlignment="1">
      <alignment vertical="center"/>
    </xf>
    <xf numFmtId="0" fontId="4" fillId="0" borderId="0" xfId="0" applyFont="1" applyFill="1" applyBorder="1" applyAlignment="1">
      <alignment vertical="center"/>
    </xf>
    <xf numFmtId="49" fontId="4" fillId="31" borderId="32" xfId="0" applyNumberFormat="1" applyFont="1" applyFill="1" applyBorder="1" applyAlignment="1">
      <alignment horizontal="center" vertical="center"/>
    </xf>
    <xf numFmtId="49" fontId="4" fillId="31" borderId="32" xfId="0" applyNumberFormat="1" applyFont="1" applyFill="1" applyBorder="1" applyAlignment="1">
      <alignment vertical="center"/>
    </xf>
    <xf numFmtId="49" fontId="2" fillId="31" borderId="32" xfId="0" quotePrefix="1" applyNumberFormat="1" applyFont="1" applyFill="1" applyBorder="1" applyAlignment="1">
      <alignment vertical="center"/>
    </xf>
    <xf numFmtId="2" fontId="45" fillId="31" borderId="0" xfId="0" applyNumberFormat="1" applyFont="1" applyFill="1" applyAlignment="1"/>
    <xf numFmtId="0" fontId="25" fillId="31" borderId="0" xfId="0" applyFont="1" applyFill="1" applyAlignment="1"/>
    <xf numFmtId="167" fontId="33" fillId="31" borderId="55" xfId="0" applyNumberFormat="1" applyFont="1" applyFill="1" applyBorder="1"/>
    <xf numFmtId="167" fontId="33" fillId="31" borderId="35" xfId="0" applyNumberFormat="1" applyFont="1" applyFill="1" applyBorder="1"/>
    <xf numFmtId="167" fontId="35" fillId="31" borderId="17" xfId="0" applyNumberFormat="1" applyFont="1" applyFill="1" applyBorder="1"/>
    <xf numFmtId="167" fontId="33" fillId="31" borderId="55" xfId="43" applyNumberFormat="1" applyFont="1" applyFill="1" applyBorder="1" applyAlignment="1">
      <alignment horizontal="right"/>
    </xf>
    <xf numFmtId="167" fontId="33" fillId="31" borderId="37" xfId="43" applyNumberFormat="1" applyFont="1" applyFill="1" applyBorder="1" applyAlignment="1">
      <alignment horizontal="right"/>
    </xf>
    <xf numFmtId="167" fontId="33" fillId="31" borderId="20" xfId="43" applyNumberFormat="1" applyFont="1" applyFill="1" applyBorder="1" applyAlignment="1">
      <alignment horizontal="right"/>
    </xf>
    <xf numFmtId="167" fontId="35" fillId="31" borderId="17" xfId="43" applyNumberFormat="1" applyFont="1" applyFill="1" applyBorder="1" applyAlignment="1">
      <alignment horizontal="right"/>
    </xf>
    <xf numFmtId="167" fontId="2" fillId="31" borderId="17" xfId="43" applyNumberFormat="1" applyFont="1" applyFill="1" applyBorder="1" applyAlignment="1">
      <alignment vertical="center" wrapText="1"/>
    </xf>
    <xf numFmtId="167" fontId="2" fillId="31" borderId="18" xfId="43" applyNumberFormat="1" applyFont="1" applyFill="1" applyBorder="1" applyAlignment="1">
      <alignment vertical="center" wrapText="1"/>
    </xf>
    <xf numFmtId="167" fontId="2" fillId="31" borderId="18" xfId="0" applyNumberFormat="1" applyFont="1" applyFill="1" applyBorder="1" applyAlignment="1">
      <alignment vertical="center" wrapText="1"/>
    </xf>
    <xf numFmtId="167" fontId="2" fillId="31" borderId="17" xfId="0" applyNumberFormat="1" applyFont="1" applyFill="1" applyBorder="1" applyAlignment="1">
      <alignment vertical="center" wrapText="1"/>
    </xf>
    <xf numFmtId="167" fontId="2" fillId="31" borderId="17" xfId="43" applyNumberFormat="1" applyFont="1" applyFill="1" applyBorder="1" applyAlignment="1">
      <alignment horizontal="center" vertical="center" wrapText="1"/>
    </xf>
    <xf numFmtId="0" fontId="4" fillId="31" borderId="0" xfId="0" applyFont="1" applyFill="1" applyBorder="1"/>
    <xf numFmtId="0" fontId="2" fillId="31" borderId="57" xfId="0" quotePrefix="1" applyFont="1" applyFill="1" applyBorder="1" applyAlignment="1">
      <alignment horizontal="left" vertical="center" wrapText="1"/>
    </xf>
    <xf numFmtId="0" fontId="2" fillId="31" borderId="49" xfId="0" quotePrefix="1" applyFont="1" applyFill="1" applyBorder="1" applyAlignment="1">
      <alignment horizontal="justify" vertical="center" wrapText="1"/>
    </xf>
    <xf numFmtId="0" fontId="39" fillId="31" borderId="0" xfId="0" quotePrefix="1" applyFont="1" applyFill="1" applyBorder="1" applyAlignment="1">
      <alignment horizontal="justify" vertical="top" wrapText="1"/>
    </xf>
    <xf numFmtId="0" fontId="44" fillId="31" borderId="0" xfId="0" applyFont="1" applyFill="1"/>
    <xf numFmtId="0" fontId="4" fillId="31" borderId="0" xfId="0" applyFont="1" applyFill="1" applyAlignment="1">
      <alignment horizontal="left"/>
    </xf>
    <xf numFmtId="0" fontId="44" fillId="31" borderId="49" xfId="0" applyFont="1" applyFill="1" applyBorder="1"/>
    <xf numFmtId="166" fontId="4" fillId="31" borderId="0" xfId="0" applyNumberFormat="1" applyFont="1" applyFill="1" applyBorder="1"/>
    <xf numFmtId="0" fontId="2" fillId="31" borderId="0" xfId="0" applyFont="1" applyFill="1" applyBorder="1" applyAlignment="1">
      <alignment horizontal="right" wrapText="1"/>
    </xf>
    <xf numFmtId="0" fontId="4" fillId="31" borderId="32" xfId="0" applyFont="1" applyFill="1" applyBorder="1"/>
    <xf numFmtId="0" fontId="4" fillId="31" borderId="0" xfId="0" applyFont="1" applyFill="1" applyAlignment="1">
      <alignment horizontal="left" vertical="center" wrapText="1"/>
    </xf>
    <xf numFmtId="0" fontId="2" fillId="31" borderId="49" xfId="0" quotePrefix="1" applyFont="1" applyFill="1" applyBorder="1" applyAlignment="1">
      <alignment horizontal="right" vertical="center" wrapText="1"/>
    </xf>
    <xf numFmtId="0" fontId="2" fillId="31" borderId="17" xfId="0" applyFont="1" applyFill="1" applyBorder="1" applyAlignment="1">
      <alignment horizontal="right" vertical="center" wrapText="1"/>
    </xf>
    <xf numFmtId="0" fontId="2" fillId="31" borderId="57" xfId="0" quotePrefix="1" applyFont="1" applyFill="1" applyBorder="1" applyAlignment="1">
      <alignment horizontal="justify" vertical="center" wrapText="1"/>
    </xf>
    <xf numFmtId="0" fontId="2" fillId="31" borderId="49" xfId="0" quotePrefix="1" applyFont="1" applyFill="1" applyBorder="1" applyAlignment="1">
      <alignment horizontal="right"/>
    </xf>
    <xf numFmtId="0" fontId="2" fillId="31" borderId="49" xfId="0" applyFont="1" applyFill="1" applyBorder="1" applyAlignment="1">
      <alignment horizontal="right"/>
    </xf>
    <xf numFmtId="0" fontId="2" fillId="31" borderId="17" xfId="0" applyFont="1" applyFill="1" applyBorder="1" applyAlignment="1">
      <alignment horizontal="right"/>
    </xf>
    <xf numFmtId="0" fontId="37" fillId="31" borderId="0" xfId="0" applyFont="1" applyFill="1" applyBorder="1" applyAlignment="1">
      <alignment horizontal="justify" vertical="top" wrapText="1"/>
    </xf>
    <xf numFmtId="0" fontId="2" fillId="31" borderId="57" xfId="0" applyFont="1" applyFill="1" applyBorder="1" applyAlignment="1">
      <alignment horizontal="justify"/>
    </xf>
    <xf numFmtId="0" fontId="2" fillId="31" borderId="49" xfId="0" applyFont="1" applyFill="1" applyBorder="1" applyAlignment="1">
      <alignment horizontal="justify"/>
    </xf>
    <xf numFmtId="0" fontId="4" fillId="31" borderId="51" xfId="0" applyFont="1" applyFill="1" applyBorder="1"/>
    <xf numFmtId="0" fontId="2" fillId="31" borderId="17" xfId="0" quotePrefix="1" applyFont="1" applyFill="1" applyBorder="1" applyAlignment="1">
      <alignment horizontal="right" vertical="center" wrapText="1"/>
    </xf>
    <xf numFmtId="167" fontId="2" fillId="31" borderId="0" xfId="0" applyNumberFormat="1" applyFont="1" applyFill="1" applyAlignment="1">
      <alignment wrapText="1"/>
    </xf>
    <xf numFmtId="0" fontId="2" fillId="31" borderId="0" xfId="0" applyFont="1" applyFill="1" applyAlignment="1">
      <alignment horizontal="justify" wrapText="1"/>
    </xf>
    <xf numFmtId="0" fontId="4" fillId="31" borderId="0" xfId="0" applyFont="1" applyFill="1" applyBorder="1" applyAlignment="1">
      <alignment horizontal="right" vertical="center"/>
    </xf>
    <xf numFmtId="0" fontId="4" fillId="31" borderId="0" xfId="0" applyFont="1" applyFill="1" applyBorder="1" applyAlignment="1">
      <alignment vertical="center"/>
    </xf>
    <xf numFmtId="0" fontId="4" fillId="31" borderId="0" xfId="0" applyFont="1" applyFill="1" applyBorder="1" applyAlignment="1">
      <alignment horizontal="left"/>
    </xf>
    <xf numFmtId="0" fontId="4" fillId="31" borderId="0" xfId="0" applyFont="1" applyFill="1" applyBorder="1" applyAlignment="1">
      <alignment horizontal="right"/>
    </xf>
    <xf numFmtId="0" fontId="25" fillId="31" borderId="51" xfId="0" applyFont="1" applyFill="1" applyBorder="1"/>
    <xf numFmtId="0" fontId="4" fillId="31" borderId="0" xfId="0" applyFont="1" applyFill="1"/>
    <xf numFmtId="0" fontId="33" fillId="31" borderId="57" xfId="0" applyFont="1" applyFill="1" applyBorder="1" applyAlignment="1">
      <alignment horizontal="right"/>
    </xf>
    <xf numFmtId="0" fontId="33" fillId="31" borderId="49" xfId="0" applyFont="1" applyFill="1" applyBorder="1" applyAlignment="1">
      <alignment horizontal="right"/>
    </xf>
    <xf numFmtId="0" fontId="33" fillId="31" borderId="17" xfId="0" applyFont="1" applyFill="1" applyBorder="1" applyAlignment="1">
      <alignment horizontal="right"/>
    </xf>
    <xf numFmtId="0" fontId="33" fillId="31" borderId="59" xfId="0" applyFont="1" applyFill="1" applyBorder="1" applyAlignment="1">
      <alignment horizontal="justify"/>
    </xf>
    <xf numFmtId="0" fontId="33" fillId="31" borderId="60" xfId="0" applyFont="1" applyFill="1" applyBorder="1" applyAlignment="1">
      <alignment horizontal="justify"/>
    </xf>
    <xf numFmtId="0" fontId="33" fillId="31" borderId="41" xfId="0" applyFont="1" applyFill="1" applyBorder="1" applyAlignment="1">
      <alignment horizontal="justify"/>
    </xf>
    <xf numFmtId="0" fontId="35" fillId="31" borderId="57" xfId="0" applyFont="1" applyFill="1" applyBorder="1" applyAlignment="1">
      <alignment horizontal="justify"/>
    </xf>
    <xf numFmtId="0" fontId="33" fillId="31" borderId="49" xfId="0" applyFont="1" applyFill="1" applyBorder="1" applyAlignment="1">
      <alignment horizontal="justify"/>
    </xf>
    <xf numFmtId="0" fontId="33" fillId="31" borderId="17" xfId="0" applyFont="1" applyFill="1" applyBorder="1" applyAlignment="1">
      <alignment horizontal="justify"/>
    </xf>
    <xf numFmtId="0" fontId="33" fillId="31" borderId="59" xfId="0" quotePrefix="1" applyFont="1" applyFill="1" applyBorder="1" applyAlignment="1">
      <alignment horizontal="justify"/>
    </xf>
    <xf numFmtId="0" fontId="33" fillId="31" borderId="0" xfId="0" quotePrefix="1" applyFont="1" applyFill="1" applyBorder="1" applyAlignment="1">
      <alignment horizontal="justify" vertical="top" wrapText="1"/>
    </xf>
    <xf numFmtId="0" fontId="2" fillId="31" borderId="0" xfId="0" applyFont="1" applyFill="1" applyAlignment="1">
      <alignment vertical="center" wrapText="1"/>
    </xf>
    <xf numFmtId="0" fontId="33" fillId="31" borderId="40" xfId="0" applyFont="1" applyFill="1" applyBorder="1" applyAlignment="1">
      <alignment horizontal="justify"/>
    </xf>
    <xf numFmtId="0" fontId="33" fillId="31" borderId="58" xfId="0" applyFont="1" applyFill="1" applyBorder="1" applyAlignment="1">
      <alignment horizontal="justify"/>
    </xf>
    <xf numFmtId="0" fontId="33" fillId="31" borderId="37" xfId="0" applyFont="1" applyFill="1" applyBorder="1" applyAlignment="1">
      <alignment horizontal="justify"/>
    </xf>
    <xf numFmtId="167" fontId="33" fillId="31" borderId="40" xfId="43" applyNumberFormat="1" applyFont="1" applyFill="1" applyBorder="1" applyAlignment="1">
      <alignment horizontal="right"/>
    </xf>
    <xf numFmtId="167" fontId="33" fillId="31" borderId="58" xfId="43" applyNumberFormat="1" applyFont="1" applyFill="1" applyBorder="1" applyAlignment="1">
      <alignment horizontal="right"/>
    </xf>
    <xf numFmtId="167" fontId="33" fillId="31" borderId="37" xfId="43" applyNumberFormat="1" applyFont="1" applyFill="1" applyBorder="1" applyAlignment="1">
      <alignment horizontal="right"/>
    </xf>
    <xf numFmtId="0" fontId="2" fillId="31" borderId="57" xfId="0" applyFont="1" applyFill="1" applyBorder="1" applyAlignment="1">
      <alignment horizontal="justify" vertical="center" wrapText="1"/>
    </xf>
    <xf numFmtId="0" fontId="35" fillId="31" borderId="57" xfId="0" quotePrefix="1" applyFont="1" applyFill="1" applyBorder="1" applyAlignment="1">
      <alignment horizontal="justify"/>
    </xf>
    <xf numFmtId="0" fontId="35" fillId="31" borderId="57" xfId="0" quotePrefix="1" applyFont="1" applyFill="1" applyBorder="1" applyAlignment="1">
      <alignment horizontal="center" vertical="center" wrapText="1"/>
    </xf>
    <xf numFmtId="0" fontId="35" fillId="31" borderId="49" xfId="0" applyFont="1" applyFill="1" applyBorder="1" applyAlignment="1">
      <alignment horizontal="center" vertical="center" wrapText="1"/>
    </xf>
    <xf numFmtId="0" fontId="35" fillId="31" borderId="17" xfId="0" applyFont="1" applyFill="1" applyBorder="1" applyAlignment="1">
      <alignment horizontal="center" vertical="center" wrapText="1"/>
    </xf>
    <xf numFmtId="49" fontId="4" fillId="31" borderId="0" xfId="0" quotePrefix="1" applyNumberFormat="1" applyFont="1" applyFill="1" applyBorder="1" applyAlignment="1">
      <alignment horizontal="center" vertical="top" wrapText="1"/>
    </xf>
    <xf numFmtId="0" fontId="32" fillId="31" borderId="0" xfId="0" quotePrefix="1" applyFont="1" applyFill="1" applyBorder="1" applyAlignment="1">
      <alignment horizontal="center" vertical="center"/>
    </xf>
    <xf numFmtId="0" fontId="32" fillId="31" borderId="0" xfId="0" applyFont="1" applyFill="1" applyBorder="1" applyAlignment="1">
      <alignment horizontal="center" vertical="center"/>
    </xf>
    <xf numFmtId="0" fontId="35" fillId="31" borderId="49" xfId="0" quotePrefix="1" applyFont="1" applyFill="1" applyBorder="1" applyAlignment="1">
      <alignment horizontal="center" vertical="center" wrapText="1"/>
    </xf>
    <xf numFmtId="0" fontId="35" fillId="31" borderId="17" xfId="0" quotePrefix="1" applyFont="1" applyFill="1" applyBorder="1" applyAlignment="1">
      <alignment horizontal="center" vertical="center" wrapText="1"/>
    </xf>
    <xf numFmtId="0" fontId="2" fillId="31" borderId="0" xfId="0" quotePrefix="1" applyFont="1" applyFill="1" applyBorder="1" applyAlignment="1">
      <alignment horizontal="center" vertical="center"/>
    </xf>
    <xf numFmtId="0" fontId="2" fillId="31" borderId="0" xfId="0" applyFont="1" applyFill="1" applyBorder="1" applyAlignment="1">
      <alignment horizontal="center" vertical="center"/>
    </xf>
    <xf numFmtId="0" fontId="33" fillId="31" borderId="61" xfId="0" applyFont="1" applyFill="1" applyBorder="1" applyAlignment="1">
      <alignment horizontal="justify"/>
    </xf>
    <xf numFmtId="0" fontId="33" fillId="31" borderId="62" xfId="0" applyFont="1" applyFill="1" applyBorder="1" applyAlignment="1">
      <alignment horizontal="justify"/>
    </xf>
    <xf numFmtId="0" fontId="33" fillId="31" borderId="55" xfId="0" applyFont="1" applyFill="1" applyBorder="1" applyAlignment="1">
      <alignment horizontal="justify"/>
    </xf>
    <xf numFmtId="167" fontId="35" fillId="31" borderId="57" xfId="43" applyNumberFormat="1" applyFont="1" applyFill="1" applyBorder="1" applyAlignment="1">
      <alignment horizontal="right"/>
    </xf>
    <xf numFmtId="167" fontId="35" fillId="31" borderId="49" xfId="43" applyNumberFormat="1" applyFont="1" applyFill="1" applyBorder="1" applyAlignment="1">
      <alignment horizontal="right"/>
    </xf>
    <xf numFmtId="167" fontId="35" fillId="31" borderId="17" xfId="43" applyNumberFormat="1" applyFont="1" applyFill="1" applyBorder="1" applyAlignment="1">
      <alignment horizontal="right"/>
    </xf>
    <xf numFmtId="167" fontId="33" fillId="31" borderId="61" xfId="43" applyNumberFormat="1" applyFont="1" applyFill="1" applyBorder="1" applyAlignment="1">
      <alignment horizontal="right"/>
    </xf>
    <xf numFmtId="167" fontId="33" fillId="31" borderId="62" xfId="43" applyNumberFormat="1" applyFont="1" applyFill="1" applyBorder="1" applyAlignment="1">
      <alignment horizontal="right"/>
    </xf>
    <xf numFmtId="167" fontId="33" fillId="31" borderId="55" xfId="43" applyNumberFormat="1" applyFont="1" applyFill="1" applyBorder="1" applyAlignment="1">
      <alignment horizontal="right"/>
    </xf>
    <xf numFmtId="167" fontId="33" fillId="31" borderId="59" xfId="43" applyNumberFormat="1" applyFont="1" applyFill="1" applyBorder="1" applyAlignment="1">
      <alignment horizontal="right"/>
    </xf>
    <xf numFmtId="167" fontId="33" fillId="31" borderId="60" xfId="43" applyNumberFormat="1" applyFont="1" applyFill="1" applyBorder="1" applyAlignment="1">
      <alignment horizontal="right"/>
    </xf>
    <xf numFmtId="167" fontId="33" fillId="31" borderId="41" xfId="43" applyNumberFormat="1" applyFont="1" applyFill="1" applyBorder="1" applyAlignment="1">
      <alignment horizontal="right"/>
    </xf>
    <xf numFmtId="0" fontId="33" fillId="31" borderId="61" xfId="0" quotePrefix="1" applyFont="1" applyFill="1" applyBorder="1" applyAlignment="1">
      <alignment horizontal="justify"/>
    </xf>
    <xf numFmtId="49" fontId="2" fillId="31" borderId="0" xfId="0" applyNumberFormat="1" applyFont="1" applyFill="1" applyAlignment="1">
      <alignment vertical="center"/>
    </xf>
    <xf numFmtId="49" fontId="4" fillId="31" borderId="32" xfId="0" applyNumberFormat="1" applyFont="1" applyFill="1" applyBorder="1" applyAlignment="1">
      <alignment horizontal="left" vertical="center" wrapText="1"/>
    </xf>
    <xf numFmtId="0" fontId="25" fillId="31" borderId="0" xfId="0" applyFont="1" applyFill="1" applyBorder="1" applyAlignment="1">
      <alignment vertical="center"/>
    </xf>
    <xf numFmtId="49" fontId="2" fillId="31" borderId="0" xfId="0" quotePrefix="1" applyNumberFormat="1" applyFont="1" applyFill="1" applyBorder="1" applyAlignment="1">
      <alignment horizontal="center" vertical="center"/>
    </xf>
    <xf numFmtId="49" fontId="2" fillId="31" borderId="0" xfId="0" applyNumberFormat="1" applyFont="1" applyFill="1" applyBorder="1" applyAlignment="1">
      <alignment horizontal="center" vertical="center"/>
    </xf>
    <xf numFmtId="0" fontId="25" fillId="31" borderId="0" xfId="0" applyFont="1" applyFill="1" applyAlignment="1">
      <alignment vertical="center"/>
    </xf>
    <xf numFmtId="49" fontId="43" fillId="31" borderId="0" xfId="22" applyNumberFormat="1" applyFont="1" applyFill="1" applyBorder="1" applyAlignment="1" applyProtection="1">
      <alignment horizontal="left" vertical="center"/>
    </xf>
    <xf numFmtId="49" fontId="4" fillId="31" borderId="0" xfId="0" applyNumberFormat="1" applyFont="1" applyFill="1" applyBorder="1" applyAlignment="1">
      <alignment horizontal="left" vertical="center"/>
    </xf>
    <xf numFmtId="49" fontId="25" fillId="31" borderId="0" xfId="0" applyNumberFormat="1" applyFont="1" applyFill="1" applyAlignment="1">
      <alignment vertical="center"/>
    </xf>
    <xf numFmtId="49" fontId="4" fillId="31" borderId="32" xfId="0" applyNumberFormat="1" applyFont="1" applyFill="1" applyBorder="1" applyAlignment="1">
      <alignment vertical="center"/>
    </xf>
    <xf numFmtId="49" fontId="4" fillId="31" borderId="0" xfId="0" applyNumberFormat="1" applyFont="1" applyFill="1" applyBorder="1" applyAlignment="1">
      <alignment vertical="center" wrapText="1"/>
    </xf>
    <xf numFmtId="0" fontId="4" fillId="31" borderId="0" xfId="0" quotePrefix="1" applyFont="1" applyFill="1" applyAlignment="1">
      <alignment horizontal="justify" vertical="center" wrapText="1"/>
    </xf>
    <xf numFmtId="0" fontId="44" fillId="31" borderId="0" xfId="0" applyFont="1" applyFill="1" applyAlignment="1">
      <alignment horizontal="justify" vertical="center"/>
    </xf>
    <xf numFmtId="49" fontId="25" fillId="31" borderId="0" xfId="0" applyNumberFormat="1" applyFont="1" applyFill="1" applyAlignment="1">
      <alignment horizontal="justify" vertical="center"/>
    </xf>
    <xf numFmtId="49" fontId="4" fillId="31" borderId="32" xfId="0" applyNumberFormat="1" applyFont="1" applyFill="1" applyBorder="1" applyAlignment="1">
      <alignment horizontal="right" vertical="center"/>
    </xf>
    <xf numFmtId="49" fontId="4" fillId="31" borderId="0" xfId="0" applyNumberFormat="1" applyFont="1" applyFill="1" applyBorder="1" applyAlignment="1">
      <alignment horizontal="right" vertical="center" wrapText="1"/>
    </xf>
    <xf numFmtId="49" fontId="4" fillId="31" borderId="32" xfId="0" applyNumberFormat="1" applyFont="1" applyFill="1" applyBorder="1" applyAlignment="1">
      <alignment horizontal="center" vertical="center"/>
    </xf>
    <xf numFmtId="0" fontId="25" fillId="31" borderId="0" xfId="0" applyFont="1" applyFill="1" applyBorder="1" applyAlignment="1">
      <alignment horizontal="center"/>
    </xf>
    <xf numFmtId="0" fontId="25" fillId="31" borderId="32" xfId="0" applyFont="1" applyFill="1" applyBorder="1" applyAlignment="1">
      <alignment horizontal="center"/>
    </xf>
    <xf numFmtId="0" fontId="2" fillId="31" borderId="49" xfId="0" applyFont="1" applyFill="1" applyBorder="1" applyAlignment="1">
      <alignment horizontal="justify" vertical="center" wrapText="1"/>
    </xf>
    <xf numFmtId="0" fontId="4" fillId="31" borderId="0" xfId="0" applyFont="1" applyFill="1" applyBorder="1" applyAlignment="1">
      <alignment horizontal="left" vertical="center"/>
    </xf>
    <xf numFmtId="0" fontId="4" fillId="31" borderId="0" xfId="0" applyFont="1" applyFill="1" applyAlignment="1">
      <alignment horizontal="right"/>
    </xf>
    <xf numFmtId="0" fontId="39" fillId="31" borderId="0" xfId="0" quotePrefix="1" applyFont="1" applyFill="1" applyBorder="1" applyAlignment="1">
      <alignment horizontal="justify" vertical="center" wrapText="1"/>
    </xf>
    <xf numFmtId="0" fontId="44" fillId="31" borderId="0" xfId="0" applyFont="1" applyFill="1" applyBorder="1" applyAlignment="1">
      <alignment horizontal="justify"/>
    </xf>
    <xf numFmtId="0" fontId="4" fillId="31" borderId="0" xfId="0" quotePrefix="1" applyFont="1" applyFill="1" applyAlignment="1">
      <alignment horizontal="left" vertical="top" wrapText="1"/>
    </xf>
    <xf numFmtId="0" fontId="4" fillId="31" borderId="0" xfId="0" applyFont="1" applyFill="1" applyAlignment="1">
      <alignment horizontal="justify" vertical="top" wrapText="1"/>
    </xf>
    <xf numFmtId="49" fontId="4" fillId="31" borderId="32" xfId="0" quotePrefix="1" applyNumberFormat="1" applyFont="1" applyFill="1" applyBorder="1" applyAlignment="1">
      <alignment horizontal="center" vertical="center" wrapText="1"/>
    </xf>
    <xf numFmtId="49" fontId="2" fillId="31" borderId="32" xfId="0" quotePrefix="1" applyNumberFormat="1" applyFont="1" applyFill="1" applyBorder="1" applyAlignment="1">
      <alignment horizontal="right" vertical="center" wrapText="1"/>
    </xf>
    <xf numFmtId="49" fontId="2" fillId="31" borderId="32" xfId="0" applyNumberFormat="1" applyFont="1" applyFill="1" applyBorder="1" applyAlignment="1">
      <alignment horizontal="right" vertical="center"/>
    </xf>
    <xf numFmtId="0" fontId="4" fillId="31" borderId="0" xfId="0" quotePrefix="1" applyFont="1" applyFill="1" applyAlignment="1">
      <alignment horizontal="justify" vertical="top" wrapText="1"/>
    </xf>
    <xf numFmtId="0" fontId="2" fillId="31" borderId="51" xfId="0" quotePrefix="1" applyFont="1" applyFill="1" applyBorder="1" applyAlignment="1">
      <alignment horizontal="right" vertical="center" wrapText="1"/>
    </xf>
    <xf numFmtId="0" fontId="4" fillId="31" borderId="0" xfId="0" quotePrefix="1" applyFont="1" applyFill="1" applyBorder="1" applyAlignment="1">
      <alignment horizontal="justify" vertical="top" wrapText="1"/>
    </xf>
    <xf numFmtId="0" fontId="4" fillId="31" borderId="0" xfId="0" applyFont="1" applyFill="1" applyAlignment="1">
      <alignment vertical="top" wrapText="1"/>
    </xf>
    <xf numFmtId="0" fontId="2" fillId="31" borderId="49" xfId="0" applyFont="1" applyFill="1" applyBorder="1" applyAlignment="1">
      <alignment horizontal="right" vertical="center" wrapText="1"/>
    </xf>
    <xf numFmtId="49" fontId="4" fillId="28" borderId="0" xfId="0" quotePrefix="1" applyNumberFormat="1" applyFont="1" applyFill="1" applyBorder="1" applyAlignment="1">
      <alignment horizontal="center" vertical="top" wrapText="1"/>
    </xf>
    <xf numFmtId="0" fontId="4" fillId="28" borderId="0" xfId="0" quotePrefix="1" applyFont="1" applyFill="1" applyBorder="1" applyAlignment="1">
      <alignment horizontal="justify" vertical="center" wrapText="1"/>
    </xf>
    <xf numFmtId="0" fontId="4" fillId="28" borderId="0" xfId="0" applyFont="1" applyFill="1" applyBorder="1" applyAlignment="1">
      <alignment horizontal="justify" vertical="center" wrapText="1"/>
    </xf>
    <xf numFmtId="0" fontId="2" fillId="28" borderId="0" xfId="0" quotePrefix="1" applyFont="1" applyFill="1" applyBorder="1" applyAlignment="1">
      <alignment horizontal="left" vertical="center" wrapText="1"/>
    </xf>
    <xf numFmtId="0" fontId="2" fillId="28" borderId="0" xfId="0" applyFont="1" applyFill="1" applyBorder="1" applyAlignment="1">
      <alignment horizontal="left" vertical="center" wrapText="1"/>
    </xf>
    <xf numFmtId="0" fontId="2" fillId="29" borderId="57" xfId="0" quotePrefix="1" applyFont="1" applyFill="1" applyBorder="1" applyAlignment="1">
      <alignment horizontal="left" vertical="top" wrapText="1"/>
    </xf>
    <xf numFmtId="0" fontId="2" fillId="29" borderId="49" xfId="0" applyFont="1" applyFill="1" applyBorder="1" applyAlignment="1">
      <alignment vertical="top" wrapText="1"/>
    </xf>
    <xf numFmtId="0" fontId="2" fillId="29" borderId="17" xfId="0" applyFont="1" applyFill="1" applyBorder="1" applyAlignment="1">
      <alignment vertical="top" wrapText="1"/>
    </xf>
    <xf numFmtId="164" fontId="2" fillId="0" borderId="20" xfId="0" applyNumberFormat="1" applyFont="1" applyFill="1" applyBorder="1"/>
    <xf numFmtId="164" fontId="2" fillId="0" borderId="56" xfId="0" applyNumberFormat="1" applyFont="1" applyFill="1" applyBorder="1"/>
    <xf numFmtId="0" fontId="2" fillId="24" borderId="63" xfId="0" applyFont="1" applyFill="1" applyBorder="1" applyAlignment="1">
      <alignment horizontal="center" vertical="center" wrapText="1"/>
    </xf>
    <xf numFmtId="0" fontId="2" fillId="24" borderId="64" xfId="0" applyFont="1" applyFill="1" applyBorder="1" applyAlignment="1">
      <alignment horizontal="center" vertical="center" wrapText="1"/>
    </xf>
    <xf numFmtId="0" fontId="2" fillId="24" borderId="65" xfId="0" applyFont="1" applyFill="1" applyBorder="1" applyAlignment="1">
      <alignment horizontal="center" vertical="center" wrapText="1"/>
    </xf>
    <xf numFmtId="0" fontId="2" fillId="24" borderId="66" xfId="0" applyFont="1" applyFill="1" applyBorder="1" applyAlignment="1">
      <alignment horizontal="center" vertical="center" wrapText="1"/>
    </xf>
    <xf numFmtId="0" fontId="2" fillId="24" borderId="67" xfId="0" applyFont="1" applyFill="1" applyBorder="1" applyAlignment="1">
      <alignment horizontal="center" vertical="center" wrapText="1"/>
    </xf>
    <xf numFmtId="0" fontId="2" fillId="24" borderId="68" xfId="0" applyFont="1" applyFill="1" applyBorder="1" applyAlignment="1">
      <alignment horizontal="center" vertical="center" wrapText="1"/>
    </xf>
    <xf numFmtId="0" fontId="2" fillId="24" borderId="69" xfId="0" applyFont="1" applyFill="1" applyBorder="1" applyAlignment="1">
      <alignment horizontal="center" vertical="center" wrapText="1"/>
    </xf>
    <xf numFmtId="0" fontId="2" fillId="24" borderId="15" xfId="0" applyFont="1" applyFill="1" applyBorder="1" applyAlignment="1">
      <alignment horizontal="center" vertical="center" wrapText="1"/>
    </xf>
    <xf numFmtId="0" fontId="2" fillId="24" borderId="16" xfId="0" applyFont="1" applyFill="1" applyBorder="1" applyAlignment="1">
      <alignment horizontal="center" vertical="center" wrapText="1"/>
    </xf>
    <xf numFmtId="0" fontId="4" fillId="0" borderId="23"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27"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2" fillId="29" borderId="57" xfId="0" applyFont="1" applyFill="1" applyBorder="1" applyAlignment="1">
      <alignment vertical="top" wrapText="1"/>
    </xf>
    <xf numFmtId="0" fontId="2" fillId="24" borderId="70" xfId="0" applyFont="1" applyFill="1" applyBorder="1" applyAlignment="1">
      <alignment horizontal="center" vertical="center" wrapText="1"/>
    </xf>
    <xf numFmtId="0" fontId="2" fillId="24" borderId="34" xfId="0" applyFont="1" applyFill="1" applyBorder="1" applyAlignment="1">
      <alignment horizontal="center" vertical="center" wrapText="1"/>
    </xf>
    <xf numFmtId="0" fontId="2" fillId="24" borderId="71" xfId="0" applyFont="1" applyFill="1" applyBorder="1" applyAlignment="1">
      <alignment horizontal="center" vertical="center" wrapText="1"/>
    </xf>
    <xf numFmtId="0" fontId="2" fillId="24" borderId="72" xfId="0" applyFont="1" applyFill="1" applyBorder="1" applyAlignment="1">
      <alignment horizontal="center" vertical="center" wrapText="1"/>
    </xf>
    <xf numFmtId="0" fontId="2" fillId="24" borderId="73" xfId="0" applyFont="1" applyFill="1" applyBorder="1" applyAlignment="1">
      <alignment horizontal="center"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2" fillId="29" borderId="18" xfId="0" applyFont="1" applyFill="1" applyBorder="1" applyAlignment="1">
      <alignment vertical="top" wrapText="1"/>
    </xf>
    <xf numFmtId="0" fontId="27" fillId="24" borderId="57" xfId="0" applyFont="1" applyFill="1" applyBorder="1" applyAlignment="1">
      <alignment horizontal="center" vertical="center" wrapText="1"/>
    </xf>
    <xf numFmtId="0" fontId="27" fillId="24" borderId="17" xfId="0" applyFont="1" applyFill="1" applyBorder="1" applyAlignment="1">
      <alignment horizontal="center" vertical="center" wrapText="1"/>
    </xf>
    <xf numFmtId="0" fontId="28" fillId="0" borderId="0" xfId="0" applyFont="1"/>
    <xf numFmtId="0" fontId="4" fillId="24" borderId="57" xfId="0" applyFont="1" applyFill="1" applyBorder="1" applyAlignment="1">
      <alignment horizontal="left"/>
    </xf>
    <xf numFmtId="0" fontId="4" fillId="24" borderId="17" xfId="0" applyFont="1" applyFill="1" applyBorder="1" applyAlignment="1">
      <alignment horizontal="left"/>
    </xf>
    <xf numFmtId="0" fontId="2" fillId="0" borderId="0" xfId="0" applyFont="1"/>
    <xf numFmtId="0" fontId="4" fillId="0" borderId="0" xfId="0" applyFont="1"/>
    <xf numFmtId="0" fontId="2" fillId="0" borderId="0" xfId="0" applyFont="1" applyAlignment="1">
      <alignment vertical="center" wrapText="1"/>
    </xf>
  </cellXfs>
  <cellStyles count="44">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legamento ipertestuale" xfId="22" builtinId="8"/>
    <cellStyle name="Colore 1" xfId="23" builtinId="29" customBuiltin="1"/>
    <cellStyle name="Colore 2" xfId="24" builtinId="33" customBuiltin="1"/>
    <cellStyle name="Colore 3" xfId="25" builtinId="37" customBuiltin="1"/>
    <cellStyle name="Colore 4" xfId="26" builtinId="41" customBuiltin="1"/>
    <cellStyle name="Colore 5" xfId="27" builtinId="45" customBuiltin="1"/>
    <cellStyle name="Colore 6" xfId="28" builtinId="49" customBuiltin="1"/>
    <cellStyle name="Input" xfId="29" builtinId="20" customBuiltin="1"/>
    <cellStyle name="Neutrale" xfId="30" builtinId="28" customBuiltin="1"/>
    <cellStyle name="Normale" xfId="0" builtinId="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 name="Valuta" xfId="43" builtinId="4"/>
  </cellStyles>
  <dxfs count="13">
    <dxf>
      <fill>
        <patternFill patternType="lightUp">
          <fgColor theme="1"/>
        </patternFill>
      </fill>
    </dxf>
    <dxf>
      <fill>
        <patternFill patternType="lightUp">
          <fgColor auto="1"/>
        </patternFill>
      </fill>
    </dxf>
    <dxf>
      <fill>
        <patternFill patternType="lightUp">
          <fgColor auto="1"/>
        </patternFill>
      </fill>
    </dxf>
    <dxf>
      <fill>
        <patternFill patternType="lightUp">
          <fgColor theme="1"/>
          <bgColor theme="0"/>
        </patternFill>
      </fill>
    </dxf>
    <dxf>
      <fill>
        <patternFill patternType="lightUp">
          <fgColor theme="1"/>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59</xdr:row>
      <xdr:rowOff>38100</xdr:rowOff>
    </xdr:from>
    <xdr:to>
      <xdr:col>9</xdr:col>
      <xdr:colOff>1019175</xdr:colOff>
      <xdr:row>59</xdr:row>
      <xdr:rowOff>676275</xdr:rowOff>
    </xdr:to>
    <xdr:pic>
      <xdr:nvPicPr>
        <xdr:cNvPr id="1172" name="Picture 4" descr="logo_a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9875" y="1082040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59</xdr:row>
      <xdr:rowOff>38100</xdr:rowOff>
    </xdr:from>
    <xdr:to>
      <xdr:col>1</xdr:col>
      <xdr:colOff>762000</xdr:colOff>
      <xdr:row>59</xdr:row>
      <xdr:rowOff>409575</xdr:rowOff>
    </xdr:to>
    <xdr:pic>
      <xdr:nvPicPr>
        <xdr:cNvPr id="1173" name="Picture 5" descr="logo_arpa_molise_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0820400"/>
          <a:ext cx="1466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381000</xdr:colOff>
      <xdr:row>0</xdr:row>
      <xdr:rowOff>38100</xdr:rowOff>
    </xdr:from>
    <xdr:to>
      <xdr:col>9</xdr:col>
      <xdr:colOff>1019175</xdr:colOff>
      <xdr:row>0</xdr:row>
      <xdr:rowOff>676275</xdr:rowOff>
    </xdr:to>
    <xdr:pic>
      <xdr:nvPicPr>
        <xdr:cNvPr id="1174" name="Picture 10" descr="logo_a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9875" y="3810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38100</xdr:rowOff>
    </xdr:from>
    <xdr:to>
      <xdr:col>1</xdr:col>
      <xdr:colOff>762000</xdr:colOff>
      <xdr:row>0</xdr:row>
      <xdr:rowOff>409575</xdr:rowOff>
    </xdr:to>
    <xdr:pic>
      <xdr:nvPicPr>
        <xdr:cNvPr id="1175" name="Picture 11" descr="logo_arpa_molise_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8100"/>
          <a:ext cx="1466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381000</xdr:colOff>
      <xdr:row>103</xdr:row>
      <xdr:rowOff>38100</xdr:rowOff>
    </xdr:from>
    <xdr:to>
      <xdr:col>9</xdr:col>
      <xdr:colOff>1019175</xdr:colOff>
      <xdr:row>103</xdr:row>
      <xdr:rowOff>676275</xdr:rowOff>
    </xdr:to>
    <xdr:pic>
      <xdr:nvPicPr>
        <xdr:cNvPr id="1176" name="Picture 12" descr="logo_a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19875" y="20897850"/>
          <a:ext cx="638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103</xdr:row>
      <xdr:rowOff>38100</xdr:rowOff>
    </xdr:from>
    <xdr:to>
      <xdr:col>1</xdr:col>
      <xdr:colOff>762000</xdr:colOff>
      <xdr:row>103</xdr:row>
      <xdr:rowOff>409575</xdr:rowOff>
    </xdr:to>
    <xdr:pic>
      <xdr:nvPicPr>
        <xdr:cNvPr id="1177" name="Picture 13" descr="logo_arpa_molise_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20897850"/>
          <a:ext cx="14668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295275</xdr:colOff>
      <xdr:row>0</xdr:row>
      <xdr:rowOff>0</xdr:rowOff>
    </xdr:from>
    <xdr:to>
      <xdr:col>10</xdr:col>
      <xdr:colOff>314325</xdr:colOff>
      <xdr:row>0</xdr:row>
      <xdr:rowOff>638175</xdr:rowOff>
    </xdr:to>
    <xdr:pic>
      <xdr:nvPicPr>
        <xdr:cNvPr id="2099" name="Picture 5" descr="logo_a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0" y="0"/>
          <a:ext cx="6286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1</xdr:col>
      <xdr:colOff>266700</xdr:colOff>
      <xdr:row>0</xdr:row>
      <xdr:rowOff>361950</xdr:rowOff>
    </xdr:to>
    <xdr:pic>
      <xdr:nvPicPr>
        <xdr:cNvPr id="2100" name="Picture 6" descr="logo_arpa_molise_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0"/>
          <a:ext cx="14668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tabSelected="1" topLeftCell="A67" zoomScaleNormal="100" zoomScaleSheetLayoutView="100" workbookViewId="0">
      <selection activeCell="O24" sqref="O24"/>
    </sheetView>
  </sheetViews>
  <sheetFormatPr defaultRowHeight="12.75" x14ac:dyDescent="0.2"/>
  <cols>
    <col min="1" max="1" width="11.140625" style="75" customWidth="1"/>
    <col min="2" max="2" width="15.5703125" style="75" customWidth="1"/>
    <col min="3" max="3" width="6" style="75" customWidth="1"/>
    <col min="4" max="4" width="12.7109375" style="75" bestFit="1" customWidth="1"/>
    <col min="5" max="6" width="9.140625" style="75"/>
    <col min="7" max="7" width="15.42578125" style="75" customWidth="1"/>
    <col min="8" max="8" width="6.7109375" style="75" customWidth="1"/>
    <col min="9" max="9" width="7.7109375" style="75" customWidth="1"/>
    <col min="10" max="10" width="15.85546875" style="75" bestFit="1" customWidth="1"/>
    <col min="11" max="16384" width="9.140625" style="75"/>
  </cols>
  <sheetData>
    <row r="1" spans="1:10" ht="66" customHeight="1" x14ac:dyDescent="0.2">
      <c r="A1" s="204" t="s">
        <v>155</v>
      </c>
      <c r="B1" s="204"/>
      <c r="C1" s="204"/>
      <c r="D1" s="204"/>
      <c r="E1" s="204"/>
      <c r="F1" s="204"/>
      <c r="G1" s="204"/>
      <c r="H1" s="204"/>
      <c r="I1" s="204"/>
      <c r="J1" s="204"/>
    </row>
    <row r="2" spans="1:10" s="76" customFormat="1" ht="12.75" customHeight="1" x14ac:dyDescent="0.2">
      <c r="A2" s="101"/>
      <c r="B2" s="101"/>
      <c r="C2" s="101"/>
      <c r="D2" s="101"/>
      <c r="E2" s="101"/>
      <c r="F2" s="101"/>
      <c r="G2" s="101"/>
      <c r="H2" s="101"/>
      <c r="I2" s="101"/>
      <c r="J2" s="101"/>
    </row>
    <row r="3" spans="1:10" s="76" customFormat="1" ht="15" x14ac:dyDescent="0.2">
      <c r="A3" s="205" t="s">
        <v>154</v>
      </c>
      <c r="B3" s="206"/>
      <c r="C3" s="206"/>
      <c r="D3" s="206"/>
      <c r="E3" s="206"/>
      <c r="F3" s="206"/>
      <c r="G3" s="206"/>
      <c r="H3" s="206"/>
      <c r="I3" s="206"/>
      <c r="J3" s="206"/>
    </row>
    <row r="4" spans="1:10" s="76" customFormat="1" x14ac:dyDescent="0.2">
      <c r="A4" s="227" t="str">
        <f>IF(C24="","",IF(C24="rinnovo periodico di A.I.A.","rinnovo periodico di A.I.A. ex art. 2 del D.M. 24/04/2008","rilascio di A.I.A. / modifica sostanziale di A.I.A. / riesame di A.I.A. ex art. 2 del D.M. 24/04/2008"))</f>
        <v>rilascio di A.I.A. / modifica sostanziale di A.I.A. / riesame di A.I.A. ex art. 2 del D.M. 24/04/2008</v>
      </c>
      <c r="B4" s="228"/>
      <c r="C4" s="228"/>
      <c r="D4" s="228"/>
      <c r="E4" s="228"/>
      <c r="F4" s="228"/>
      <c r="G4" s="228"/>
      <c r="H4" s="228"/>
      <c r="I4" s="228"/>
      <c r="J4" s="228"/>
    </row>
    <row r="5" spans="1:10" s="76" customFormat="1" x14ac:dyDescent="0.2">
      <c r="A5" s="227" t="str">
        <f>IF(C22="","",IF(C22="si","attività IPPC principale","ulteriore installazione IPPC connessa funzionalmente alla principale"))</f>
        <v>attività IPPC principale</v>
      </c>
      <c r="B5" s="227"/>
      <c r="C5" s="227"/>
      <c r="D5" s="227"/>
      <c r="E5" s="227"/>
      <c r="F5" s="227"/>
      <c r="G5" s="227"/>
      <c r="H5" s="227"/>
      <c r="I5" s="227"/>
      <c r="J5" s="227"/>
    </row>
    <row r="6" spans="1:10" s="77" customFormat="1" ht="9.9499999999999993" customHeight="1" x14ac:dyDescent="0.2">
      <c r="A6" s="226"/>
      <c r="B6" s="226"/>
      <c r="C6" s="226"/>
      <c r="D6" s="226"/>
      <c r="E6" s="226"/>
      <c r="F6" s="226"/>
      <c r="G6" s="226"/>
      <c r="H6" s="226"/>
      <c r="I6" s="226"/>
      <c r="J6" s="226"/>
    </row>
    <row r="7" spans="1:10" s="76" customFormat="1" ht="15" customHeight="1" x14ac:dyDescent="0.2">
      <c r="A7" s="224" t="s">
        <v>2</v>
      </c>
      <c r="B7" s="224"/>
      <c r="C7" s="233"/>
      <c r="D7" s="233"/>
      <c r="E7" s="233"/>
      <c r="F7" s="233"/>
      <c r="G7" s="233"/>
      <c r="H7" s="233"/>
      <c r="I7" s="233"/>
      <c r="J7" s="233"/>
    </row>
    <row r="8" spans="1:10" s="77" customFormat="1" ht="5.0999999999999996" customHeight="1" x14ac:dyDescent="0.2">
      <c r="A8" s="232"/>
      <c r="B8" s="232"/>
      <c r="C8" s="232"/>
      <c r="D8" s="232"/>
      <c r="E8" s="232"/>
      <c r="F8" s="232"/>
      <c r="G8" s="232"/>
      <c r="H8" s="232"/>
      <c r="I8" s="232"/>
      <c r="J8" s="232"/>
    </row>
    <row r="9" spans="1:10" s="76" customFormat="1" ht="15" customHeight="1" x14ac:dyDescent="0.2">
      <c r="A9" s="224" t="s">
        <v>3</v>
      </c>
      <c r="B9" s="224"/>
      <c r="C9" s="128" t="s">
        <v>4</v>
      </c>
      <c r="D9" s="225"/>
      <c r="E9" s="225"/>
      <c r="F9" s="225"/>
      <c r="G9" s="225"/>
      <c r="H9" s="225"/>
      <c r="I9" s="128" t="s">
        <v>5</v>
      </c>
      <c r="J9" s="130"/>
    </row>
    <row r="10" spans="1:10" s="77" customFormat="1" ht="5.0999999999999996" customHeight="1" x14ac:dyDescent="0.2">
      <c r="A10" s="232"/>
      <c r="B10" s="232"/>
      <c r="C10" s="232"/>
      <c r="D10" s="232"/>
      <c r="E10" s="232"/>
      <c r="F10" s="232"/>
      <c r="G10" s="232"/>
      <c r="H10" s="232"/>
      <c r="I10" s="232"/>
      <c r="J10" s="232"/>
    </row>
    <row r="11" spans="1:10" s="76" customFormat="1" ht="15" customHeight="1" x14ac:dyDescent="0.2">
      <c r="A11" s="224"/>
      <c r="B11" s="224"/>
      <c r="C11" s="128" t="s">
        <v>6</v>
      </c>
      <c r="D11" s="225"/>
      <c r="E11" s="225"/>
      <c r="F11" s="225"/>
      <c r="G11" s="225"/>
      <c r="H11" s="225"/>
      <c r="I11" s="128" t="s">
        <v>7</v>
      </c>
      <c r="J11" s="130"/>
    </row>
    <row r="12" spans="1:10" s="77" customFormat="1" ht="5.0999999999999996" customHeight="1" x14ac:dyDescent="0.2">
      <c r="A12" s="232"/>
      <c r="B12" s="232"/>
      <c r="C12" s="232"/>
      <c r="D12" s="232"/>
      <c r="E12" s="232"/>
      <c r="F12" s="232"/>
      <c r="G12" s="232"/>
      <c r="H12" s="232"/>
      <c r="I12" s="232"/>
      <c r="J12" s="232"/>
    </row>
    <row r="13" spans="1:10" s="76" customFormat="1" ht="15" customHeight="1" x14ac:dyDescent="0.2">
      <c r="A13" s="224"/>
      <c r="B13" s="224"/>
      <c r="C13" s="102"/>
      <c r="D13" s="234"/>
      <c r="E13" s="234"/>
      <c r="F13" s="234"/>
      <c r="G13" s="234"/>
      <c r="H13" s="234"/>
      <c r="I13" s="234"/>
      <c r="J13" s="234"/>
    </row>
    <row r="14" spans="1:10" s="77" customFormat="1" ht="5.0999999999999996" customHeight="1" x14ac:dyDescent="0.2">
      <c r="A14" s="232"/>
      <c r="B14" s="232"/>
      <c r="C14" s="232"/>
      <c r="D14" s="232"/>
      <c r="E14" s="232"/>
      <c r="F14" s="232"/>
      <c r="G14" s="232"/>
      <c r="H14" s="232"/>
      <c r="I14" s="232"/>
      <c r="J14" s="232"/>
    </row>
    <row r="15" spans="1:10" s="76" customFormat="1" ht="15" customHeight="1" x14ac:dyDescent="0.2">
      <c r="A15" s="224" t="s">
        <v>8</v>
      </c>
      <c r="B15" s="224"/>
      <c r="C15" s="224"/>
      <c r="D15" s="225"/>
      <c r="E15" s="225"/>
      <c r="F15" s="225"/>
      <c r="G15" s="225"/>
      <c r="H15" s="225"/>
      <c r="I15" s="225"/>
      <c r="J15" s="225"/>
    </row>
    <row r="16" spans="1:10" s="77" customFormat="1" ht="5.0999999999999996" customHeight="1" x14ac:dyDescent="0.2">
      <c r="A16" s="232"/>
      <c r="B16" s="232"/>
      <c r="C16" s="232"/>
      <c r="D16" s="232"/>
      <c r="E16" s="232"/>
      <c r="F16" s="232"/>
      <c r="G16" s="232"/>
      <c r="H16" s="232"/>
      <c r="I16" s="232"/>
      <c r="J16" s="232"/>
    </row>
    <row r="17" spans="1:10" s="76" customFormat="1" ht="15" customHeight="1" x14ac:dyDescent="0.2">
      <c r="A17" s="224"/>
      <c r="B17" s="224"/>
      <c r="C17" s="224"/>
      <c r="D17" s="128" t="s">
        <v>9</v>
      </c>
      <c r="E17" s="238"/>
      <c r="F17" s="238"/>
      <c r="G17" s="239" t="s">
        <v>10</v>
      </c>
      <c r="H17" s="239"/>
      <c r="I17" s="238"/>
      <c r="J17" s="238"/>
    </row>
    <row r="18" spans="1:10" s="77" customFormat="1" ht="5.0999999999999996" customHeight="1" x14ac:dyDescent="0.2">
      <c r="A18" s="232"/>
      <c r="B18" s="232"/>
      <c r="C18" s="232"/>
      <c r="D18" s="232"/>
      <c r="E18" s="232"/>
      <c r="F18" s="232"/>
      <c r="G18" s="232"/>
      <c r="H18" s="232"/>
      <c r="I18" s="232"/>
      <c r="J18" s="232"/>
    </row>
    <row r="19" spans="1:10" s="76" customFormat="1" ht="15" customHeight="1" x14ac:dyDescent="0.2">
      <c r="A19" s="224"/>
      <c r="B19" s="224"/>
      <c r="C19" s="224"/>
      <c r="D19" s="128" t="s">
        <v>149</v>
      </c>
      <c r="E19" s="230"/>
      <c r="F19" s="231"/>
      <c r="G19" s="231"/>
      <c r="H19" s="231"/>
      <c r="I19" s="231"/>
      <c r="J19" s="231"/>
    </row>
    <row r="20" spans="1:10" s="76" customFormat="1" ht="9.9499999999999993" customHeight="1" x14ac:dyDescent="0.2">
      <c r="A20" s="233"/>
      <c r="B20" s="233"/>
      <c r="C20" s="233"/>
      <c r="D20" s="233"/>
      <c r="E20" s="233"/>
      <c r="F20" s="233"/>
      <c r="G20" s="233"/>
      <c r="H20" s="233"/>
      <c r="I20" s="233"/>
      <c r="J20" s="233"/>
    </row>
    <row r="21" spans="1:10" s="76" customFormat="1" ht="5.0999999999999996" customHeight="1" x14ac:dyDescent="0.2">
      <c r="A21" s="237"/>
      <c r="B21" s="237"/>
      <c r="C21" s="237"/>
      <c r="D21" s="237"/>
      <c r="E21" s="237"/>
      <c r="F21" s="237"/>
      <c r="G21" s="237"/>
      <c r="H21" s="237"/>
      <c r="I21" s="237"/>
      <c r="J21" s="237"/>
    </row>
    <row r="22" spans="1:10" s="78" customFormat="1" ht="25.5" customHeight="1" x14ac:dyDescent="0.2">
      <c r="A22" s="252" t="s">
        <v>167</v>
      </c>
      <c r="B22" s="252"/>
      <c r="C22" s="134" t="s">
        <v>24</v>
      </c>
      <c r="D22" s="135"/>
      <c r="E22" s="135"/>
      <c r="F22" s="135"/>
      <c r="G22" s="136" t="s">
        <v>150</v>
      </c>
      <c r="H22" s="134"/>
      <c r="I22" s="240"/>
      <c r="J22" s="240"/>
    </row>
    <row r="23" spans="1:10" s="78" customFormat="1" ht="5.0999999999999996" customHeight="1" x14ac:dyDescent="0.2">
      <c r="A23" s="237"/>
      <c r="B23" s="237"/>
      <c r="C23" s="237"/>
      <c r="D23" s="237"/>
      <c r="E23" s="237"/>
      <c r="F23" s="237"/>
      <c r="G23" s="237"/>
      <c r="H23" s="237"/>
      <c r="I23" s="237"/>
      <c r="J23" s="237"/>
    </row>
    <row r="24" spans="1:10" s="78" customFormat="1" ht="54.95" customHeight="1" x14ac:dyDescent="0.2">
      <c r="A24" s="251" t="s">
        <v>168</v>
      </c>
      <c r="B24" s="251"/>
      <c r="C24" s="250" t="s">
        <v>169</v>
      </c>
      <c r="D24" s="250"/>
      <c r="E24" s="250"/>
      <c r="F24" s="250"/>
      <c r="G24" s="250"/>
      <c r="H24" s="250"/>
      <c r="I24" s="250"/>
      <c r="J24" s="250"/>
    </row>
    <row r="25" spans="1:10" ht="15" customHeight="1" x14ac:dyDescent="0.2">
      <c r="A25" s="137"/>
      <c r="B25" s="138"/>
      <c r="C25" s="138"/>
      <c r="D25" s="138"/>
      <c r="E25" s="138"/>
      <c r="F25" s="138"/>
      <c r="G25" s="138"/>
      <c r="H25" s="138"/>
      <c r="I25" s="138"/>
      <c r="J25" s="138"/>
    </row>
    <row r="26" spans="1:10" ht="15" customHeight="1" x14ac:dyDescent="0.2">
      <c r="A26" s="241"/>
      <c r="B26" s="241"/>
      <c r="C26" s="241"/>
      <c r="D26" s="241"/>
      <c r="E26" s="241"/>
      <c r="F26" s="241"/>
      <c r="G26" s="241"/>
      <c r="H26" s="241"/>
      <c r="I26" s="241"/>
      <c r="J26" s="242"/>
    </row>
    <row r="27" spans="1:10" s="76" customFormat="1" ht="14.25" x14ac:dyDescent="0.2">
      <c r="A27" s="152" t="s">
        <v>142</v>
      </c>
      <c r="B27" s="243"/>
      <c r="C27" s="243"/>
      <c r="D27" s="243"/>
      <c r="E27" s="243"/>
      <c r="F27" s="243"/>
      <c r="G27" s="243"/>
      <c r="H27" s="243"/>
      <c r="I27" s="127" t="s">
        <v>69</v>
      </c>
      <c r="J27" s="150">
        <f>B115</f>
        <v>2500</v>
      </c>
    </row>
    <row r="28" spans="1:10" s="76" customFormat="1" ht="5.0999999999999996" customHeight="1" x14ac:dyDescent="0.2">
      <c r="A28" s="229"/>
      <c r="B28" s="229"/>
      <c r="C28" s="229"/>
      <c r="D28" s="229"/>
      <c r="E28" s="229"/>
      <c r="F28" s="229"/>
      <c r="G28" s="229"/>
      <c r="H28" s="229"/>
      <c r="I28" s="229"/>
      <c r="J28" s="229"/>
    </row>
    <row r="29" spans="1:10" s="76" customFormat="1" ht="30.75" customHeight="1" x14ac:dyDescent="0.2">
      <c r="A29" s="235" t="s">
        <v>158</v>
      </c>
      <c r="B29" s="236"/>
      <c r="C29" s="236"/>
      <c r="D29" s="236"/>
      <c r="E29" s="236"/>
      <c r="F29" s="236"/>
      <c r="G29" s="236"/>
      <c r="H29" s="236"/>
      <c r="I29" s="236"/>
      <c r="J29" s="129" t="s">
        <v>11</v>
      </c>
    </row>
    <row r="30" spans="1:10" s="76" customFormat="1" ht="15" customHeight="1" x14ac:dyDescent="0.2">
      <c r="A30" s="229"/>
      <c r="B30" s="229"/>
      <c r="C30" s="229"/>
      <c r="D30" s="229"/>
      <c r="E30" s="229"/>
      <c r="F30" s="229"/>
      <c r="G30" s="229"/>
      <c r="H30" s="229"/>
      <c r="I30" s="229"/>
      <c r="J30" s="229"/>
    </row>
    <row r="31" spans="1:10" s="76" customFormat="1" ht="15" customHeight="1" x14ac:dyDescent="0.2">
      <c r="A31" s="152" t="s">
        <v>162</v>
      </c>
      <c r="B31" s="243"/>
      <c r="C31" s="243"/>
      <c r="D31" s="243"/>
      <c r="E31" s="243"/>
      <c r="F31" s="243"/>
      <c r="G31" s="243"/>
      <c r="H31" s="243"/>
      <c r="I31" s="127" t="s">
        <v>111</v>
      </c>
      <c r="J31" s="149">
        <f>'Tariffa rilascio'!B7</f>
        <v>0</v>
      </c>
    </row>
    <row r="32" spans="1:10" s="76" customFormat="1" ht="5.0999999999999996" customHeight="1" x14ac:dyDescent="0.2">
      <c r="A32" s="229"/>
      <c r="B32" s="229"/>
      <c r="C32" s="229"/>
      <c r="D32" s="229"/>
      <c r="E32" s="229"/>
      <c r="F32" s="229"/>
      <c r="G32" s="229"/>
      <c r="H32" s="229"/>
      <c r="I32" s="229"/>
      <c r="J32" s="229"/>
    </row>
    <row r="33" spans="1:10" s="79" customFormat="1" ht="15" customHeight="1" x14ac:dyDescent="0.2">
      <c r="A33" s="176" t="s">
        <v>12</v>
      </c>
      <c r="B33" s="176"/>
      <c r="C33" s="176"/>
      <c r="D33" s="176"/>
      <c r="E33" s="176"/>
      <c r="F33" s="176"/>
      <c r="G33" s="176"/>
      <c r="H33" s="175" t="s">
        <v>5</v>
      </c>
      <c r="I33" s="175"/>
      <c r="J33" s="129">
        <v>0</v>
      </c>
    </row>
    <row r="34" spans="1:10" s="79" customFormat="1" ht="5.0999999999999996" customHeight="1" x14ac:dyDescent="0.2">
      <c r="A34" s="176"/>
      <c r="B34" s="176"/>
      <c r="C34" s="176"/>
      <c r="D34" s="176"/>
      <c r="E34" s="176"/>
      <c r="F34" s="176"/>
      <c r="G34" s="176"/>
      <c r="H34" s="176"/>
      <c r="I34" s="176"/>
      <c r="J34" s="176"/>
    </row>
    <row r="35" spans="1:10" s="79" customFormat="1" ht="15" customHeight="1" x14ac:dyDescent="0.2">
      <c r="A35" s="244" t="s">
        <v>13</v>
      </c>
      <c r="B35" s="244"/>
      <c r="C35" s="244"/>
      <c r="D35" s="244"/>
      <c r="E35" s="244"/>
      <c r="F35" s="244"/>
      <c r="G35" s="244"/>
      <c r="H35" s="175" t="s">
        <v>5</v>
      </c>
      <c r="I35" s="175"/>
      <c r="J35" s="129">
        <v>0</v>
      </c>
    </row>
    <row r="36" spans="1:10" s="79" customFormat="1" ht="5.0999999999999996" customHeight="1" x14ac:dyDescent="0.2">
      <c r="A36" s="176"/>
      <c r="B36" s="176"/>
      <c r="C36" s="176"/>
      <c r="D36" s="176"/>
      <c r="E36" s="176"/>
      <c r="F36" s="176"/>
      <c r="G36" s="176"/>
      <c r="H36" s="176"/>
      <c r="I36" s="176"/>
      <c r="J36" s="176"/>
    </row>
    <row r="37" spans="1:10" s="79" customFormat="1" ht="15" customHeight="1" x14ac:dyDescent="0.2">
      <c r="A37" s="244" t="s">
        <v>14</v>
      </c>
      <c r="B37" s="244"/>
      <c r="C37" s="244"/>
      <c r="D37" s="244"/>
      <c r="E37" s="244"/>
      <c r="F37" s="244"/>
      <c r="G37" s="244"/>
      <c r="H37" s="175" t="s">
        <v>5</v>
      </c>
      <c r="I37" s="175"/>
      <c r="J37" s="129">
        <v>0</v>
      </c>
    </row>
    <row r="38" spans="1:10" s="79" customFormat="1" ht="5.0999999999999996" customHeight="1" x14ac:dyDescent="0.2">
      <c r="A38" s="176"/>
      <c r="B38" s="176"/>
      <c r="C38" s="176"/>
      <c r="D38" s="176"/>
      <c r="E38" s="176"/>
      <c r="F38" s="176"/>
      <c r="G38" s="176"/>
      <c r="H38" s="176"/>
      <c r="I38" s="176"/>
      <c r="J38" s="176"/>
    </row>
    <row r="39" spans="1:10" s="79" customFormat="1" ht="15" customHeight="1" x14ac:dyDescent="0.2">
      <c r="A39" s="244" t="s">
        <v>15</v>
      </c>
      <c r="B39" s="244"/>
      <c r="C39" s="244"/>
      <c r="D39" s="244"/>
      <c r="E39" s="244"/>
      <c r="F39" s="244"/>
      <c r="G39" s="244"/>
      <c r="H39" s="175" t="s">
        <v>5</v>
      </c>
      <c r="I39" s="175"/>
      <c r="J39" s="129">
        <v>0</v>
      </c>
    </row>
    <row r="40" spans="1:10" s="76" customFormat="1" ht="5.0999999999999996" customHeight="1" x14ac:dyDescent="0.2">
      <c r="A40" s="176"/>
      <c r="B40" s="176"/>
      <c r="C40" s="176"/>
      <c r="D40" s="176"/>
      <c r="E40" s="176"/>
      <c r="F40" s="176"/>
      <c r="G40" s="176"/>
      <c r="H40" s="176"/>
      <c r="I40" s="176"/>
      <c r="J40" s="176"/>
    </row>
    <row r="41" spans="1:10" s="76" customFormat="1" ht="15" customHeight="1" x14ac:dyDescent="0.2">
      <c r="A41" s="244" t="s">
        <v>16</v>
      </c>
      <c r="B41" s="244"/>
      <c r="C41" s="244"/>
      <c r="D41" s="244"/>
      <c r="E41" s="244"/>
      <c r="F41" s="244"/>
      <c r="G41" s="244"/>
      <c r="H41" s="175" t="s">
        <v>5</v>
      </c>
      <c r="I41" s="175"/>
      <c r="J41" s="129">
        <v>0</v>
      </c>
    </row>
    <row r="42" spans="1:10" s="76" customFormat="1" ht="9.9499999999999993" customHeight="1" x14ac:dyDescent="0.2">
      <c r="A42" s="229"/>
      <c r="B42" s="229"/>
      <c r="C42" s="229"/>
      <c r="D42" s="229"/>
      <c r="E42" s="229"/>
      <c r="F42" s="229"/>
      <c r="G42" s="229"/>
      <c r="H42" s="229"/>
      <c r="I42" s="229"/>
      <c r="J42" s="229"/>
    </row>
    <row r="43" spans="1:10" s="76" customFormat="1" ht="112.5" customHeight="1" x14ac:dyDescent="0.2">
      <c r="A43" s="246" t="s">
        <v>152</v>
      </c>
      <c r="B43" s="247"/>
      <c r="C43" s="247"/>
      <c r="D43" s="247"/>
      <c r="E43" s="247"/>
      <c r="F43" s="247"/>
      <c r="G43" s="247"/>
      <c r="H43" s="247"/>
      <c r="I43" s="247"/>
      <c r="J43" s="247"/>
    </row>
    <row r="44" spans="1:10" ht="15" customHeight="1" x14ac:dyDescent="0.2">
      <c r="A44" s="151"/>
      <c r="B44" s="151"/>
      <c r="C44" s="151"/>
      <c r="D44" s="151"/>
      <c r="E44" s="151"/>
      <c r="F44" s="151"/>
      <c r="G44" s="151"/>
      <c r="H44" s="151"/>
      <c r="I44" s="151"/>
      <c r="J44" s="151"/>
    </row>
    <row r="45" spans="1:10" ht="15" customHeight="1" x14ac:dyDescent="0.2">
      <c r="A45" s="152" t="s">
        <v>163</v>
      </c>
      <c r="B45" s="157"/>
      <c r="C45" s="157"/>
      <c r="D45" s="157"/>
      <c r="E45" s="157"/>
      <c r="F45" s="157"/>
      <c r="G45" s="157"/>
      <c r="H45" s="157"/>
      <c r="I45" s="127" t="s">
        <v>112</v>
      </c>
      <c r="J45" s="148">
        <f>'Tariffa rilascio'!B8</f>
        <v>0</v>
      </c>
    </row>
    <row r="46" spans="1:10" ht="5.0999999999999996" customHeight="1" x14ac:dyDescent="0.2">
      <c r="A46" s="179"/>
      <c r="B46" s="179"/>
      <c r="C46" s="179"/>
      <c r="D46" s="179"/>
      <c r="E46" s="179"/>
      <c r="F46" s="179"/>
      <c r="G46" s="179"/>
      <c r="H46" s="179"/>
      <c r="I46" s="179"/>
      <c r="J46" s="179"/>
    </row>
    <row r="47" spans="1:10" ht="15" customHeight="1" x14ac:dyDescent="0.2">
      <c r="A47" s="177" t="s">
        <v>17</v>
      </c>
      <c r="B47" s="177"/>
      <c r="C47" s="177"/>
      <c r="D47" s="177"/>
      <c r="E47" s="177"/>
      <c r="F47" s="177"/>
      <c r="G47" s="177"/>
      <c r="H47" s="178" t="s">
        <v>5</v>
      </c>
      <c r="I47" s="178"/>
      <c r="J47" s="103">
        <v>0</v>
      </c>
    </row>
    <row r="48" spans="1:10" ht="5.0999999999999996" customHeight="1" x14ac:dyDescent="0.2">
      <c r="A48" s="151">
        <v>1</v>
      </c>
      <c r="B48" s="151"/>
      <c r="C48" s="151"/>
      <c r="D48" s="151"/>
      <c r="E48" s="151"/>
      <c r="F48" s="151"/>
      <c r="G48" s="151"/>
      <c r="H48" s="151"/>
      <c r="I48" s="151"/>
      <c r="J48" s="151"/>
    </row>
    <row r="49" spans="1:10" ht="15" customHeight="1" x14ac:dyDescent="0.2">
      <c r="A49" s="177" t="s">
        <v>18</v>
      </c>
      <c r="B49" s="177"/>
      <c r="C49" s="177"/>
      <c r="D49" s="177"/>
      <c r="E49" s="177"/>
      <c r="F49" s="177"/>
      <c r="G49" s="177"/>
      <c r="H49" s="178" t="s">
        <v>5</v>
      </c>
      <c r="I49" s="178"/>
      <c r="J49" s="103">
        <v>0</v>
      </c>
    </row>
    <row r="50" spans="1:10" ht="5.0999999999999996" customHeight="1" x14ac:dyDescent="0.2">
      <c r="A50" s="151">
        <v>0</v>
      </c>
      <c r="B50" s="151"/>
      <c r="C50" s="151"/>
      <c r="D50" s="151"/>
      <c r="E50" s="151"/>
      <c r="F50" s="151"/>
      <c r="G50" s="151"/>
      <c r="H50" s="151"/>
      <c r="I50" s="151"/>
      <c r="J50" s="151"/>
    </row>
    <row r="51" spans="1:10" ht="15" customHeight="1" x14ac:dyDescent="0.2">
      <c r="A51" s="177" t="s">
        <v>19</v>
      </c>
      <c r="B51" s="177"/>
      <c r="C51" s="177"/>
      <c r="D51" s="177"/>
      <c r="E51" s="177"/>
      <c r="F51" s="177"/>
      <c r="G51" s="177"/>
      <c r="H51" s="178" t="s">
        <v>5</v>
      </c>
      <c r="I51" s="178"/>
      <c r="J51" s="103">
        <v>0</v>
      </c>
    </row>
    <row r="52" spans="1:10" ht="5.0999999999999996" customHeight="1" x14ac:dyDescent="0.2">
      <c r="A52" s="151"/>
      <c r="B52" s="151"/>
      <c r="C52" s="151"/>
      <c r="D52" s="151"/>
      <c r="E52" s="151"/>
      <c r="F52" s="151"/>
      <c r="G52" s="151"/>
      <c r="H52" s="151"/>
      <c r="I52" s="151"/>
      <c r="J52" s="151"/>
    </row>
    <row r="53" spans="1:10" ht="15" customHeight="1" x14ac:dyDescent="0.2">
      <c r="A53" s="177" t="s">
        <v>20</v>
      </c>
      <c r="B53" s="177"/>
      <c r="C53" s="177"/>
      <c r="D53" s="177"/>
      <c r="E53" s="177"/>
      <c r="F53" s="177"/>
      <c r="G53" s="177"/>
      <c r="H53" s="178" t="s">
        <v>5</v>
      </c>
      <c r="I53" s="178"/>
      <c r="J53" s="103">
        <v>0</v>
      </c>
    </row>
    <row r="54" spans="1:10" ht="5.0999999999999996" customHeight="1" x14ac:dyDescent="0.2">
      <c r="A54" s="151"/>
      <c r="B54" s="151"/>
      <c r="C54" s="151"/>
      <c r="D54" s="151"/>
      <c r="E54" s="151"/>
      <c r="F54" s="151"/>
      <c r="G54" s="151"/>
      <c r="H54" s="151"/>
      <c r="I54" s="151"/>
      <c r="J54" s="151"/>
    </row>
    <row r="55" spans="1:10" ht="15" customHeight="1" x14ac:dyDescent="0.2">
      <c r="A55" s="177" t="s">
        <v>21</v>
      </c>
      <c r="B55" s="177"/>
      <c r="C55" s="177"/>
      <c r="D55" s="177"/>
      <c r="E55" s="177"/>
      <c r="F55" s="177"/>
      <c r="G55" s="177"/>
      <c r="H55" s="178" t="s">
        <v>5</v>
      </c>
      <c r="I55" s="178"/>
      <c r="J55" s="103">
        <v>0</v>
      </c>
    </row>
    <row r="56" spans="1:10" ht="5.0999999999999996" customHeight="1" x14ac:dyDescent="0.2">
      <c r="A56" s="151"/>
      <c r="B56" s="151"/>
      <c r="C56" s="151"/>
      <c r="D56" s="151"/>
      <c r="E56" s="151"/>
      <c r="F56" s="151"/>
      <c r="G56" s="151"/>
      <c r="H56" s="151"/>
      <c r="I56" s="151"/>
      <c r="J56" s="151"/>
    </row>
    <row r="57" spans="1:10" ht="15" customHeight="1" x14ac:dyDescent="0.2">
      <c r="A57" s="177" t="s">
        <v>22</v>
      </c>
      <c r="B57" s="177"/>
      <c r="C57" s="177"/>
      <c r="D57" s="177"/>
      <c r="E57" s="177"/>
      <c r="F57" s="177"/>
      <c r="G57" s="177"/>
      <c r="H57" s="178" t="s">
        <v>5</v>
      </c>
      <c r="I57" s="178"/>
      <c r="J57" s="103">
        <v>0</v>
      </c>
    </row>
    <row r="58" spans="1:10" ht="9.9499999999999993" customHeight="1" x14ac:dyDescent="0.2">
      <c r="A58" s="151"/>
      <c r="B58" s="151"/>
      <c r="C58" s="151"/>
      <c r="D58" s="151"/>
      <c r="E58" s="151"/>
      <c r="F58" s="151"/>
      <c r="G58" s="151"/>
      <c r="H58" s="151"/>
      <c r="I58" s="151"/>
      <c r="J58" s="151"/>
    </row>
    <row r="59" spans="1:10" ht="30" customHeight="1" x14ac:dyDescent="0.2">
      <c r="A59" s="154" t="s">
        <v>115</v>
      </c>
      <c r="B59" s="155"/>
      <c r="C59" s="155"/>
      <c r="D59" s="155"/>
      <c r="E59" s="155"/>
      <c r="F59" s="155"/>
      <c r="G59" s="155"/>
      <c r="H59" s="155"/>
      <c r="I59" s="155"/>
      <c r="J59" s="155"/>
    </row>
    <row r="60" spans="1:10" ht="81" customHeight="1" x14ac:dyDescent="0.2">
      <c r="A60" s="204" t="s">
        <v>155</v>
      </c>
      <c r="B60" s="204"/>
      <c r="C60" s="204"/>
      <c r="D60" s="204"/>
      <c r="E60" s="204"/>
      <c r="F60" s="204"/>
      <c r="G60" s="204"/>
      <c r="H60" s="204"/>
      <c r="I60" s="204"/>
      <c r="J60" s="204"/>
    </row>
    <row r="61" spans="1:10" ht="15" customHeight="1" x14ac:dyDescent="0.2">
      <c r="A61" s="152" t="s">
        <v>164</v>
      </c>
      <c r="B61" s="157"/>
      <c r="C61" s="157"/>
      <c r="D61" s="157"/>
      <c r="E61" s="157"/>
      <c r="F61" s="157"/>
      <c r="G61" s="157"/>
      <c r="H61" s="254" t="s">
        <v>114</v>
      </c>
      <c r="I61" s="254"/>
      <c r="J61" s="147">
        <f>'Tariffa rilascio'!B9</f>
        <v>0</v>
      </c>
    </row>
    <row r="62" spans="1:10" ht="5.0999999999999996" customHeight="1" x14ac:dyDescent="0.2">
      <c r="A62" s="171"/>
      <c r="B62" s="171"/>
      <c r="C62" s="171"/>
      <c r="D62" s="171"/>
      <c r="E62" s="171"/>
      <c r="F62" s="171"/>
      <c r="G62" s="171"/>
      <c r="H62" s="171"/>
      <c r="I62" s="171"/>
      <c r="J62" s="171"/>
    </row>
    <row r="63" spans="1:10" ht="15" customHeight="1" x14ac:dyDescent="0.2">
      <c r="A63" s="156" t="s">
        <v>58</v>
      </c>
      <c r="B63" s="156"/>
      <c r="C63" s="156"/>
      <c r="D63" s="156"/>
      <c r="E63" s="156"/>
      <c r="F63" s="156"/>
      <c r="G63" s="156"/>
      <c r="H63" s="180"/>
      <c r="I63" s="180"/>
      <c r="J63" s="103" t="s">
        <v>24</v>
      </c>
    </row>
    <row r="64" spans="1:10" ht="15" customHeight="1" x14ac:dyDescent="0.2">
      <c r="A64" s="151"/>
      <c r="B64" s="151"/>
      <c r="C64" s="151"/>
      <c r="D64" s="151"/>
      <c r="E64" s="151"/>
      <c r="F64" s="151"/>
      <c r="G64" s="151"/>
      <c r="H64" s="151"/>
      <c r="I64" s="151"/>
      <c r="J64" s="151"/>
    </row>
    <row r="65" spans="1:10" s="80" customFormat="1" ht="45" customHeight="1" x14ac:dyDescent="0.2">
      <c r="A65" s="255" t="s">
        <v>140</v>
      </c>
      <c r="B65" s="255"/>
      <c r="C65" s="255"/>
      <c r="D65" s="255"/>
      <c r="E65" s="255"/>
      <c r="F65" s="255"/>
      <c r="G65" s="255"/>
      <c r="H65" s="255"/>
      <c r="I65" s="255"/>
      <c r="J65" s="255"/>
    </row>
    <row r="66" spans="1:10" ht="5.0999999999999996" customHeight="1" x14ac:dyDescent="0.2">
      <c r="A66" s="151"/>
      <c r="B66" s="151"/>
      <c r="C66" s="151"/>
      <c r="D66" s="151"/>
      <c r="E66" s="151"/>
      <c r="F66" s="151"/>
      <c r="G66" s="151"/>
      <c r="H66" s="151"/>
      <c r="I66" s="151"/>
      <c r="J66" s="151"/>
    </row>
    <row r="67" spans="1:10" ht="12.6" customHeight="1" x14ac:dyDescent="0.2">
      <c r="A67" s="152" t="s">
        <v>165</v>
      </c>
      <c r="B67" s="153"/>
      <c r="C67" s="153"/>
      <c r="D67" s="153"/>
      <c r="E67" s="153"/>
      <c r="F67" s="153"/>
      <c r="G67" s="153"/>
      <c r="H67" s="162" t="s">
        <v>118</v>
      </c>
      <c r="I67" s="172"/>
      <c r="J67" s="147">
        <f>J129</f>
        <v>0</v>
      </c>
    </row>
    <row r="68" spans="1:10" ht="27" customHeight="1" x14ac:dyDescent="0.2">
      <c r="A68" s="253" t="s">
        <v>116</v>
      </c>
      <c r="B68" s="249"/>
      <c r="C68" s="249"/>
      <c r="D68" s="249"/>
      <c r="E68" s="249"/>
      <c r="F68" s="249"/>
      <c r="G68" s="249"/>
      <c r="H68" s="245" t="s">
        <v>23</v>
      </c>
      <c r="I68" s="245"/>
      <c r="J68" s="104">
        <v>0</v>
      </c>
    </row>
    <row r="69" spans="1:10" ht="5.0999999999999996" customHeight="1" x14ac:dyDescent="0.2">
      <c r="A69" s="256"/>
      <c r="B69" s="256"/>
      <c r="C69" s="256"/>
      <c r="D69" s="256"/>
      <c r="E69" s="256"/>
      <c r="F69" s="256"/>
      <c r="G69" s="256"/>
      <c r="H69" s="256"/>
      <c r="I69" s="256"/>
      <c r="J69" s="256"/>
    </row>
    <row r="70" spans="1:10" ht="12.6" customHeight="1" x14ac:dyDescent="0.2">
      <c r="A70" s="152" t="s">
        <v>166</v>
      </c>
      <c r="B70" s="153"/>
      <c r="C70" s="153"/>
      <c r="D70" s="153"/>
      <c r="E70" s="153"/>
      <c r="F70" s="153"/>
      <c r="G70" s="153"/>
      <c r="H70" s="257" t="s">
        <v>119</v>
      </c>
      <c r="I70" s="172"/>
      <c r="J70" s="147">
        <f>J130</f>
        <v>0</v>
      </c>
    </row>
    <row r="71" spans="1:10" ht="27" customHeight="1" x14ac:dyDescent="0.2">
      <c r="A71" s="248" t="s">
        <v>117</v>
      </c>
      <c r="B71" s="249"/>
      <c r="C71" s="249"/>
      <c r="D71" s="249"/>
      <c r="E71" s="249"/>
      <c r="F71" s="249"/>
      <c r="G71" s="249"/>
      <c r="H71" s="245" t="s">
        <v>23</v>
      </c>
      <c r="I71" s="245"/>
      <c r="J71" s="104">
        <v>0</v>
      </c>
    </row>
    <row r="72" spans="1:10" ht="9.9499999999999993" customHeight="1" x14ac:dyDescent="0.2">
      <c r="A72" s="151" t="s">
        <v>151</v>
      </c>
      <c r="B72" s="151"/>
      <c r="C72" s="151"/>
      <c r="D72" s="151"/>
      <c r="E72" s="151"/>
      <c r="F72" s="151"/>
      <c r="G72" s="151"/>
      <c r="H72" s="151"/>
      <c r="I72" s="151"/>
      <c r="J72" s="151"/>
    </row>
    <row r="73" spans="1:10" s="81" customFormat="1" ht="30" customHeight="1" x14ac:dyDescent="0.2">
      <c r="A73" s="154" t="s">
        <v>141</v>
      </c>
      <c r="B73" s="168"/>
      <c r="C73" s="168"/>
      <c r="D73" s="168"/>
      <c r="E73" s="168"/>
      <c r="F73" s="168"/>
      <c r="G73" s="168"/>
      <c r="H73" s="168"/>
      <c r="I73" s="168"/>
      <c r="J73" s="168"/>
    </row>
    <row r="74" spans="1:10" ht="15" customHeight="1" x14ac:dyDescent="0.2">
      <c r="A74" s="160"/>
      <c r="B74" s="160"/>
      <c r="C74" s="160"/>
      <c r="D74" s="160"/>
      <c r="E74" s="160"/>
      <c r="F74" s="160"/>
      <c r="G74" s="160"/>
      <c r="H74" s="160"/>
      <c r="I74" s="160"/>
      <c r="J74" s="160"/>
    </row>
    <row r="75" spans="1:10" ht="15" customHeight="1" x14ac:dyDescent="0.2">
      <c r="A75" s="164" t="s">
        <v>143</v>
      </c>
      <c r="B75" s="153"/>
      <c r="C75" s="153"/>
      <c r="D75" s="153"/>
      <c r="E75" s="153"/>
      <c r="F75" s="153"/>
      <c r="G75" s="162" t="s">
        <v>144</v>
      </c>
      <c r="H75" s="162"/>
      <c r="I75" s="162"/>
      <c r="J75" s="147">
        <f>IF(SUM('Formule calcolo'!B18:B23)=0,"",SUM('Formule calcolo'!B18:B23))</f>
        <v>2450</v>
      </c>
    </row>
    <row r="76" spans="1:10" ht="5.0999999999999996" customHeight="1" x14ac:dyDescent="0.2">
      <c r="A76" s="171"/>
      <c r="B76" s="171"/>
      <c r="C76" s="171"/>
      <c r="D76" s="171"/>
      <c r="E76" s="171"/>
      <c r="F76" s="171"/>
      <c r="G76" s="171"/>
      <c r="H76" s="126"/>
      <c r="I76" s="126"/>
      <c r="J76" s="126"/>
    </row>
    <row r="77" spans="1:10" ht="39.950000000000003" customHeight="1" x14ac:dyDescent="0.25">
      <c r="A77" s="174" t="s">
        <v>59</v>
      </c>
      <c r="B77" s="174"/>
      <c r="C77" s="174"/>
      <c r="D77" s="174"/>
      <c r="E77" s="174"/>
      <c r="F77" s="174"/>
      <c r="G77" s="105" t="s">
        <v>85</v>
      </c>
      <c r="H77" s="173">
        <f>'Tariffa rilascio'!B10</f>
        <v>1750</v>
      </c>
      <c r="I77" s="173"/>
      <c r="J77" s="103" t="s">
        <v>24</v>
      </c>
    </row>
    <row r="78" spans="1:10" ht="5.0999999999999996" customHeight="1" x14ac:dyDescent="0.2">
      <c r="A78" s="180"/>
      <c r="B78" s="180"/>
      <c r="C78" s="180"/>
      <c r="D78" s="180"/>
      <c r="E78" s="180"/>
      <c r="F78" s="180"/>
      <c r="G78" s="180"/>
      <c r="H78" s="180"/>
      <c r="I78" s="180"/>
      <c r="J78" s="180"/>
    </row>
    <row r="79" spans="1:10" ht="39.950000000000003" customHeight="1" x14ac:dyDescent="0.25">
      <c r="A79" s="174" t="s">
        <v>60</v>
      </c>
      <c r="B79" s="174"/>
      <c r="C79" s="174"/>
      <c r="D79" s="174"/>
      <c r="E79" s="174"/>
      <c r="F79" s="174"/>
      <c r="G79" s="105" t="s">
        <v>86</v>
      </c>
      <c r="H79" s="173">
        <f>'Tariffa rilascio'!B11</f>
        <v>0</v>
      </c>
      <c r="I79" s="173"/>
      <c r="J79" s="103" t="s">
        <v>11</v>
      </c>
    </row>
    <row r="80" spans="1:10" ht="5.0999999999999996" customHeight="1" x14ac:dyDescent="0.2">
      <c r="A80" s="180"/>
      <c r="B80" s="180"/>
      <c r="C80" s="180"/>
      <c r="D80" s="180"/>
      <c r="E80" s="180"/>
      <c r="F80" s="180"/>
      <c r="G80" s="180"/>
      <c r="H80" s="180"/>
      <c r="I80" s="180"/>
      <c r="J80" s="180"/>
    </row>
    <row r="81" spans="1:10" ht="39.950000000000003" customHeight="1" x14ac:dyDescent="0.25">
      <c r="A81" s="174" t="s">
        <v>61</v>
      </c>
      <c r="B81" s="174"/>
      <c r="C81" s="174"/>
      <c r="D81" s="174"/>
      <c r="E81" s="174"/>
      <c r="F81" s="174"/>
      <c r="G81" s="105" t="s">
        <v>87</v>
      </c>
      <c r="H81" s="173">
        <f>'Tariffa rilascio'!B12</f>
        <v>0</v>
      </c>
      <c r="I81" s="173"/>
      <c r="J81" s="103" t="s">
        <v>11</v>
      </c>
    </row>
    <row r="82" spans="1:10" ht="5.0999999999999996" customHeight="1" x14ac:dyDescent="0.2">
      <c r="A82" s="180"/>
      <c r="B82" s="180"/>
      <c r="C82" s="180"/>
      <c r="D82" s="180"/>
      <c r="E82" s="180"/>
      <c r="F82" s="180"/>
      <c r="G82" s="180"/>
      <c r="H82" s="180"/>
      <c r="I82" s="180"/>
      <c r="J82" s="180"/>
    </row>
    <row r="83" spans="1:10" ht="29.25" customHeight="1" x14ac:dyDescent="0.25">
      <c r="A83" s="174" t="s">
        <v>62</v>
      </c>
      <c r="B83" s="174"/>
      <c r="C83" s="174"/>
      <c r="D83" s="174"/>
      <c r="E83" s="174"/>
      <c r="F83" s="174"/>
      <c r="G83" s="105" t="s">
        <v>88</v>
      </c>
      <c r="H83" s="173">
        <f>'Tariffa rilascio'!B13</f>
        <v>700</v>
      </c>
      <c r="I83" s="173"/>
      <c r="J83" s="103" t="s">
        <v>24</v>
      </c>
    </row>
    <row r="84" spans="1:10" ht="5.0999999999999996" customHeight="1" x14ac:dyDescent="0.2">
      <c r="A84" s="180"/>
      <c r="B84" s="180"/>
      <c r="C84" s="180"/>
      <c r="D84" s="180"/>
      <c r="E84" s="180"/>
      <c r="F84" s="180"/>
      <c r="G84" s="180"/>
      <c r="H84" s="180"/>
      <c r="I84" s="180"/>
      <c r="J84" s="180"/>
    </row>
    <row r="85" spans="1:10" ht="39.950000000000003" customHeight="1" x14ac:dyDescent="0.25">
      <c r="A85" s="174" t="s">
        <v>63</v>
      </c>
      <c r="B85" s="174"/>
      <c r="C85" s="174"/>
      <c r="D85" s="174"/>
      <c r="E85" s="174"/>
      <c r="F85" s="174"/>
      <c r="G85" s="105" t="s">
        <v>89</v>
      </c>
      <c r="H85" s="173">
        <f>'Tariffa rilascio'!B14</f>
        <v>0</v>
      </c>
      <c r="I85" s="173"/>
      <c r="J85" s="103" t="s">
        <v>11</v>
      </c>
    </row>
    <row r="86" spans="1:10" ht="5.0999999999999996" customHeight="1" x14ac:dyDescent="0.2">
      <c r="A86" s="180"/>
      <c r="B86" s="180"/>
      <c r="C86" s="180"/>
      <c r="D86" s="180"/>
      <c r="E86" s="180"/>
      <c r="F86" s="180"/>
      <c r="G86" s="180"/>
      <c r="H86" s="180"/>
      <c r="I86" s="180"/>
      <c r="J86" s="180"/>
    </row>
    <row r="87" spans="1:10" ht="39.950000000000003" customHeight="1" x14ac:dyDescent="0.25">
      <c r="A87" s="174" t="s">
        <v>64</v>
      </c>
      <c r="B87" s="174"/>
      <c r="C87" s="174"/>
      <c r="D87" s="174"/>
      <c r="E87" s="174"/>
      <c r="F87" s="174"/>
      <c r="G87" s="105" t="s">
        <v>90</v>
      </c>
      <c r="H87" s="173">
        <f>'Tariffa rilascio'!B15</f>
        <v>0</v>
      </c>
      <c r="I87" s="173"/>
      <c r="J87" s="103" t="s">
        <v>11</v>
      </c>
    </row>
    <row r="88" spans="1:10" ht="9.9499999999999993" customHeight="1" x14ac:dyDescent="0.2">
      <c r="A88" s="158"/>
      <c r="B88" s="158"/>
      <c r="C88" s="158"/>
      <c r="D88" s="158"/>
      <c r="E88" s="158"/>
      <c r="F88" s="158"/>
      <c r="G88" s="158"/>
      <c r="H88" s="158"/>
      <c r="I88" s="158"/>
      <c r="J88" s="158"/>
    </row>
    <row r="89" spans="1:10" ht="36" customHeight="1" x14ac:dyDescent="0.2">
      <c r="A89" s="154" t="s">
        <v>157</v>
      </c>
      <c r="B89" s="168"/>
      <c r="C89" s="168"/>
      <c r="D89" s="168"/>
      <c r="E89" s="168"/>
      <c r="F89" s="168"/>
      <c r="G89" s="168"/>
      <c r="H89" s="168"/>
      <c r="I89" s="168"/>
      <c r="J89" s="168"/>
    </row>
    <row r="90" spans="1:10" ht="15" customHeight="1" x14ac:dyDescent="0.2">
      <c r="A90" s="160"/>
      <c r="B90" s="160"/>
      <c r="C90" s="160"/>
      <c r="D90" s="160"/>
      <c r="E90" s="160"/>
      <c r="F90" s="160"/>
      <c r="G90" s="160"/>
      <c r="H90" s="160"/>
      <c r="I90" s="160"/>
      <c r="J90" s="160"/>
    </row>
    <row r="91" spans="1:10" s="82" customFormat="1" ht="15" customHeight="1" x14ac:dyDescent="0.25">
      <c r="A91" s="169" t="s">
        <v>145</v>
      </c>
      <c r="B91" s="170"/>
      <c r="C91" s="170"/>
      <c r="D91" s="170"/>
      <c r="E91" s="170"/>
      <c r="F91" s="170"/>
      <c r="G91" s="165" t="s">
        <v>147</v>
      </c>
      <c r="H91" s="166"/>
      <c r="I91" s="167"/>
      <c r="J91" s="146">
        <f>IF(J93="",J99,J93+J99)</f>
        <v>1500</v>
      </c>
    </row>
    <row r="92" spans="1:10" ht="5.0999999999999996" customHeight="1" x14ac:dyDescent="0.2">
      <c r="A92" s="125"/>
      <c r="B92" s="125"/>
      <c r="C92" s="125"/>
      <c r="D92" s="125"/>
      <c r="E92" s="125"/>
      <c r="F92" s="125"/>
      <c r="G92" s="125"/>
      <c r="H92" s="125"/>
      <c r="I92" s="125"/>
      <c r="J92" s="125"/>
    </row>
    <row r="93" spans="1:10" ht="15" customHeight="1" x14ac:dyDescent="0.2">
      <c r="A93" s="164" t="s">
        <v>146</v>
      </c>
      <c r="B93" s="153"/>
      <c r="C93" s="153"/>
      <c r="D93" s="153"/>
      <c r="E93" s="153"/>
      <c r="F93" s="153"/>
      <c r="G93" s="153"/>
      <c r="H93" s="162" t="s">
        <v>91</v>
      </c>
      <c r="I93" s="163"/>
      <c r="J93" s="146">
        <f>B125</f>
        <v>0</v>
      </c>
    </row>
    <row r="94" spans="1:10" ht="6.95" customHeight="1" x14ac:dyDescent="0.2">
      <c r="A94" s="171"/>
      <c r="B94" s="171"/>
      <c r="C94" s="171"/>
      <c r="D94" s="171"/>
      <c r="E94" s="171"/>
      <c r="F94" s="171"/>
      <c r="G94" s="171"/>
      <c r="H94" s="171"/>
      <c r="I94" s="171"/>
      <c r="J94" s="171"/>
    </row>
    <row r="95" spans="1:10" ht="15" customHeight="1" x14ac:dyDescent="0.2">
      <c r="A95" s="161" t="s">
        <v>160</v>
      </c>
      <c r="B95" s="161"/>
      <c r="C95" s="161"/>
      <c r="D95" s="161"/>
      <c r="E95" s="161"/>
      <c r="F95" s="161"/>
      <c r="G95" s="161"/>
      <c r="H95" s="159" t="s">
        <v>25</v>
      </c>
      <c r="I95" s="159"/>
      <c r="J95" s="103" t="s">
        <v>11</v>
      </c>
    </row>
    <row r="96" spans="1:10" ht="5.0999999999999996" customHeight="1" x14ac:dyDescent="0.2">
      <c r="A96" s="161"/>
      <c r="B96" s="161"/>
      <c r="C96" s="161"/>
      <c r="D96" s="161"/>
      <c r="E96" s="161"/>
      <c r="F96" s="161"/>
      <c r="G96" s="161"/>
      <c r="H96" s="192"/>
      <c r="I96" s="192"/>
      <c r="J96" s="192"/>
    </row>
    <row r="97" spans="1:11" ht="15" customHeight="1" x14ac:dyDescent="0.2">
      <c r="A97" s="161"/>
      <c r="B97" s="161"/>
      <c r="C97" s="161"/>
      <c r="D97" s="161"/>
      <c r="E97" s="161"/>
      <c r="F97" s="161"/>
      <c r="G97" s="161"/>
      <c r="H97" s="159" t="s">
        <v>26</v>
      </c>
      <c r="I97" s="159"/>
      <c r="J97" s="103" t="s">
        <v>11</v>
      </c>
    </row>
    <row r="98" spans="1:11" ht="5.0999999999999996" customHeight="1" x14ac:dyDescent="0.2">
      <c r="A98" s="160"/>
      <c r="B98" s="160"/>
      <c r="C98" s="160"/>
      <c r="D98" s="160"/>
      <c r="E98" s="160"/>
      <c r="F98" s="160"/>
      <c r="G98" s="160"/>
      <c r="H98" s="160"/>
      <c r="I98" s="160"/>
      <c r="J98" s="160"/>
    </row>
    <row r="99" spans="1:11" ht="15" customHeight="1" x14ac:dyDescent="0.2">
      <c r="A99" s="199" t="s">
        <v>148</v>
      </c>
      <c r="B99" s="153"/>
      <c r="C99" s="153"/>
      <c r="D99" s="153"/>
      <c r="E99" s="153"/>
      <c r="F99" s="153"/>
      <c r="G99" s="153"/>
      <c r="H99" s="162" t="s">
        <v>92</v>
      </c>
      <c r="I99" s="172"/>
      <c r="J99" s="146">
        <f>B126</f>
        <v>1500</v>
      </c>
    </row>
    <row r="100" spans="1:11" ht="6.95" customHeight="1" x14ac:dyDescent="0.2">
      <c r="A100" s="171"/>
      <c r="B100" s="171"/>
      <c r="C100" s="171"/>
      <c r="D100" s="171"/>
      <c r="E100" s="171"/>
      <c r="F100" s="171"/>
      <c r="G100" s="171"/>
      <c r="H100" s="171"/>
      <c r="I100" s="171"/>
      <c r="J100" s="171"/>
    </row>
    <row r="101" spans="1:11" ht="27" customHeight="1" x14ac:dyDescent="0.2">
      <c r="A101" s="161" t="s">
        <v>159</v>
      </c>
      <c r="B101" s="161"/>
      <c r="C101" s="161"/>
      <c r="D101" s="161"/>
      <c r="E101" s="161"/>
      <c r="F101" s="161"/>
      <c r="G101" s="161"/>
      <c r="H101" s="192"/>
      <c r="I101" s="192"/>
      <c r="J101" s="103" t="s">
        <v>24</v>
      </c>
    </row>
    <row r="102" spans="1:11" ht="5.0999999999999996" customHeight="1" x14ac:dyDescent="0.2">
      <c r="A102" s="180"/>
      <c r="B102" s="180"/>
      <c r="C102" s="180"/>
      <c r="D102" s="180"/>
      <c r="E102" s="180"/>
      <c r="F102" s="180"/>
      <c r="G102" s="180"/>
      <c r="H102" s="180"/>
      <c r="I102" s="180"/>
      <c r="J102" s="180"/>
    </row>
    <row r="103" spans="1:11" ht="27" customHeight="1" x14ac:dyDescent="0.2">
      <c r="A103" s="161" t="s">
        <v>161</v>
      </c>
      <c r="B103" s="161"/>
      <c r="C103" s="161"/>
      <c r="D103" s="161"/>
      <c r="E103" s="161"/>
      <c r="F103" s="161"/>
      <c r="G103" s="161"/>
      <c r="H103" s="192"/>
      <c r="I103" s="192"/>
      <c r="J103" s="106" t="s">
        <v>24</v>
      </c>
    </row>
    <row r="104" spans="1:11" ht="81" customHeight="1" x14ac:dyDescent="0.2">
      <c r="A104" s="204" t="s">
        <v>153</v>
      </c>
      <c r="B104" s="204"/>
      <c r="C104" s="204"/>
      <c r="D104" s="204"/>
      <c r="E104" s="204"/>
      <c r="F104" s="204"/>
      <c r="G104" s="204"/>
      <c r="H104" s="204"/>
      <c r="I104" s="204"/>
      <c r="J104" s="204"/>
    </row>
    <row r="105" spans="1:11" s="99" customFormat="1" ht="15" customHeight="1" x14ac:dyDescent="0.2">
      <c r="A105" s="205" t="s">
        <v>154</v>
      </c>
      <c r="B105" s="206"/>
      <c r="C105" s="206"/>
      <c r="D105" s="206"/>
      <c r="E105" s="206"/>
      <c r="F105" s="206"/>
      <c r="G105" s="206"/>
      <c r="H105" s="206"/>
      <c r="I105" s="206"/>
      <c r="J105" s="206"/>
      <c r="K105" s="98"/>
    </row>
    <row r="106" spans="1:11" s="99" customFormat="1" ht="15" customHeight="1" x14ac:dyDescent="0.2">
      <c r="A106" s="209" t="str">
        <f>IF(C24="","",IF(C24="rinnovo periodico di A.I.A.","rinnovo periodico di A.I.A. ex art. 2 del D.M. 24/04/2008","rilascio di A.I.A. / modifica sostanziale di A.I.A. / riesame di A.I.A. ex art. 2 del D.M. 24/04/2008"))</f>
        <v>rilascio di A.I.A. / modifica sostanziale di A.I.A. / riesame di A.I.A. ex art. 2 del D.M. 24/04/2008</v>
      </c>
      <c r="B106" s="210"/>
      <c r="C106" s="210"/>
      <c r="D106" s="210"/>
      <c r="E106" s="210"/>
      <c r="F106" s="210"/>
      <c r="G106" s="210"/>
      <c r="H106" s="210"/>
      <c r="I106" s="210"/>
      <c r="J106" s="210"/>
      <c r="K106" s="98"/>
    </row>
    <row r="107" spans="1:11" s="99" customFormat="1" ht="12" customHeight="1" x14ac:dyDescent="0.2">
      <c r="A107" s="209" t="str">
        <f>IF(C22="","",IF(C22="si","attività IPPC principale","ulteriore installazione IPPC connessa funzionalmente alla principale"))</f>
        <v>attività IPPC principale</v>
      </c>
      <c r="B107" s="209"/>
      <c r="C107" s="209"/>
      <c r="D107" s="209"/>
      <c r="E107" s="209"/>
      <c r="F107" s="209"/>
      <c r="G107" s="209"/>
      <c r="H107" s="209"/>
      <c r="I107" s="209"/>
      <c r="J107" s="209"/>
      <c r="K107" s="98"/>
    </row>
    <row r="108" spans="1:11" s="99" customFormat="1" ht="15" customHeight="1" x14ac:dyDescent="0.2">
      <c r="A108" s="107"/>
      <c r="B108" s="108"/>
      <c r="C108" s="108"/>
      <c r="D108" s="108"/>
      <c r="E108" s="108"/>
      <c r="F108" s="108"/>
      <c r="G108" s="108"/>
      <c r="H108" s="108"/>
      <c r="I108" s="108"/>
      <c r="J108" s="108"/>
      <c r="K108" s="98"/>
    </row>
    <row r="109" spans="1:11" s="100" customFormat="1" ht="105" customHeight="1" x14ac:dyDescent="0.2">
      <c r="A109" s="191" t="s">
        <v>156</v>
      </c>
      <c r="B109" s="191"/>
      <c r="C109" s="191"/>
      <c r="D109" s="191"/>
      <c r="E109" s="191"/>
      <c r="F109" s="191"/>
      <c r="G109" s="191"/>
      <c r="H109" s="191"/>
      <c r="I109" s="191"/>
      <c r="J109" s="191"/>
      <c r="K109" s="83"/>
    </row>
    <row r="110" spans="1:11" s="100" customFormat="1" ht="12.6" customHeight="1" x14ac:dyDescent="0.2">
      <c r="A110" s="109"/>
      <c r="B110" s="110"/>
      <c r="C110" s="110"/>
      <c r="D110" s="110"/>
      <c r="E110" s="110"/>
      <c r="F110" s="110"/>
      <c r="G110" s="110"/>
      <c r="H110" s="110"/>
      <c r="I110" s="110"/>
      <c r="J110" s="110"/>
      <c r="K110" s="83"/>
    </row>
    <row r="111" spans="1:11" s="100" customFormat="1" ht="12.6" customHeight="1" x14ac:dyDescent="0.2">
      <c r="A111" s="109"/>
      <c r="B111" s="110"/>
      <c r="C111" s="110"/>
      <c r="D111" s="110"/>
      <c r="E111" s="110"/>
      <c r="F111" s="110"/>
      <c r="G111" s="110"/>
      <c r="H111" s="110"/>
      <c r="I111" s="110"/>
      <c r="J111" s="110"/>
      <c r="K111" s="83"/>
    </row>
    <row r="112" spans="1:11" s="85" customFormat="1" ht="15" customHeight="1" x14ac:dyDescent="0.2">
      <c r="A112" s="201" t="s">
        <v>120</v>
      </c>
      <c r="B112" s="207"/>
      <c r="C112" s="207"/>
      <c r="D112" s="208"/>
      <c r="E112" s="111"/>
      <c r="F112" s="112"/>
      <c r="G112" s="201" t="s">
        <v>136</v>
      </c>
      <c r="H112" s="202"/>
      <c r="I112" s="202"/>
      <c r="J112" s="203"/>
      <c r="K112" s="84"/>
    </row>
    <row r="113" spans="1:10" s="99" customFormat="1" ht="14.25" x14ac:dyDescent="0.2">
      <c r="A113" s="113"/>
      <c r="B113" s="113"/>
      <c r="C113" s="113"/>
      <c r="D113" s="113"/>
      <c r="E113" s="113"/>
      <c r="F113" s="113"/>
      <c r="G113" s="113"/>
      <c r="H113" s="113"/>
      <c r="I113" s="113"/>
      <c r="J113" s="113"/>
    </row>
    <row r="114" spans="1:10" ht="14.25" x14ac:dyDescent="0.2">
      <c r="A114" s="114" t="s">
        <v>121</v>
      </c>
      <c r="B114" s="181" t="s">
        <v>122</v>
      </c>
      <c r="C114" s="182"/>
      <c r="D114" s="183"/>
      <c r="E114" s="113"/>
      <c r="F114" s="113"/>
      <c r="G114" s="211" t="s">
        <v>123</v>
      </c>
      <c r="H114" s="212"/>
      <c r="I114" s="213"/>
      <c r="J114" s="142">
        <f>'Formule calcolo'!B2</f>
        <v>0</v>
      </c>
    </row>
    <row r="115" spans="1:10" s="99" customFormat="1" ht="17.25" x14ac:dyDescent="0.3">
      <c r="A115" s="115" t="s">
        <v>99</v>
      </c>
      <c r="B115" s="217">
        <f>IF(C22="no","",'Tariffa rilascio'!B6)</f>
        <v>2500</v>
      </c>
      <c r="C115" s="218"/>
      <c r="D115" s="219"/>
      <c r="E115" s="113"/>
      <c r="F115" s="113"/>
      <c r="G115" s="193" t="s">
        <v>124</v>
      </c>
      <c r="H115" s="194"/>
      <c r="I115" s="195"/>
      <c r="J115" s="143">
        <f>'Formule calcolo'!B3</f>
        <v>0</v>
      </c>
    </row>
    <row r="116" spans="1:10" s="99" customFormat="1" ht="17.25" x14ac:dyDescent="0.3">
      <c r="A116" s="116" t="s">
        <v>100</v>
      </c>
      <c r="B116" s="196">
        <f>'Tariffa rilascio'!B7</f>
        <v>0</v>
      </c>
      <c r="C116" s="197"/>
      <c r="D116" s="198"/>
      <c r="E116" s="113"/>
      <c r="F116" s="113"/>
      <c r="G116" s="193" t="s">
        <v>125</v>
      </c>
      <c r="H116" s="194"/>
      <c r="I116" s="195"/>
      <c r="J116" s="143">
        <f>'Formule calcolo'!B4</f>
        <v>0</v>
      </c>
    </row>
    <row r="117" spans="1:10" s="99" customFormat="1" ht="17.25" x14ac:dyDescent="0.3">
      <c r="A117" s="116" t="s">
        <v>101</v>
      </c>
      <c r="B117" s="196">
        <f>'Tariffa rilascio'!B8</f>
        <v>0</v>
      </c>
      <c r="C117" s="197"/>
      <c r="D117" s="198"/>
      <c r="E117" s="113"/>
      <c r="F117" s="113"/>
      <c r="G117" s="193" t="s">
        <v>126</v>
      </c>
      <c r="H117" s="194"/>
      <c r="I117" s="195"/>
      <c r="J117" s="143">
        <f>'Formule calcolo'!B5</f>
        <v>0</v>
      </c>
    </row>
    <row r="118" spans="1:10" s="99" customFormat="1" ht="17.25" x14ac:dyDescent="0.3">
      <c r="A118" s="117" t="s">
        <v>113</v>
      </c>
      <c r="B118" s="196">
        <f>'Tariffa rilascio'!B9</f>
        <v>0</v>
      </c>
      <c r="C118" s="197"/>
      <c r="D118" s="198"/>
      <c r="E118" s="113"/>
      <c r="F118" s="113"/>
      <c r="G118" s="184" t="s">
        <v>127</v>
      </c>
      <c r="H118" s="185"/>
      <c r="I118" s="186"/>
      <c r="J118" s="144">
        <f>'Formule calcolo'!B6</f>
        <v>0</v>
      </c>
    </row>
    <row r="119" spans="1:10" s="99" customFormat="1" ht="17.25" x14ac:dyDescent="0.3">
      <c r="A119" s="116" t="s">
        <v>102</v>
      </c>
      <c r="B119" s="196">
        <f>'Tariffa rilascio'!B10</f>
        <v>1750</v>
      </c>
      <c r="C119" s="197"/>
      <c r="D119" s="198"/>
      <c r="E119" s="113"/>
      <c r="F119" s="113"/>
      <c r="G119" s="187" t="s">
        <v>128</v>
      </c>
      <c r="H119" s="188"/>
      <c r="I119" s="189"/>
      <c r="J119" s="145">
        <f>'Formule calcolo'!B7</f>
        <v>0</v>
      </c>
    </row>
    <row r="120" spans="1:10" s="99" customFormat="1" ht="17.25" x14ac:dyDescent="0.3">
      <c r="A120" s="116" t="s">
        <v>103</v>
      </c>
      <c r="B120" s="196">
        <f>'Tariffa rilascio'!B11</f>
        <v>0</v>
      </c>
      <c r="C120" s="197"/>
      <c r="D120" s="198"/>
      <c r="E120" s="113"/>
      <c r="F120" s="113"/>
      <c r="G120" s="118"/>
      <c r="H120" s="118"/>
      <c r="I120" s="118"/>
      <c r="J120" s="113"/>
    </row>
    <row r="121" spans="1:10" s="99" customFormat="1" ht="17.25" customHeight="1" x14ac:dyDescent="0.3">
      <c r="A121" s="116" t="s">
        <v>104</v>
      </c>
      <c r="B121" s="196">
        <f>'Tariffa rilascio'!B12</f>
        <v>0</v>
      </c>
      <c r="C121" s="197"/>
      <c r="D121" s="198"/>
      <c r="E121" s="113"/>
      <c r="F121" s="113"/>
      <c r="G121" s="211" t="s">
        <v>129</v>
      </c>
      <c r="H121" s="212"/>
      <c r="I121" s="213"/>
      <c r="J121" s="142">
        <f>'Formule calcolo'!B8</f>
        <v>0</v>
      </c>
    </row>
    <row r="122" spans="1:10" s="99" customFormat="1" ht="17.25" customHeight="1" x14ac:dyDescent="0.3">
      <c r="A122" s="116" t="s">
        <v>105</v>
      </c>
      <c r="B122" s="196">
        <f>'Tariffa rilascio'!B13</f>
        <v>700</v>
      </c>
      <c r="C122" s="197"/>
      <c r="D122" s="198"/>
      <c r="E122" s="113"/>
      <c r="F122" s="113"/>
      <c r="G122" s="193" t="s">
        <v>130</v>
      </c>
      <c r="H122" s="194"/>
      <c r="I122" s="195"/>
      <c r="J122" s="143">
        <f>'Formule calcolo'!B9</f>
        <v>0</v>
      </c>
    </row>
    <row r="123" spans="1:10" s="99" customFormat="1" ht="17.25" customHeight="1" x14ac:dyDescent="0.3">
      <c r="A123" s="116" t="s">
        <v>106</v>
      </c>
      <c r="B123" s="196">
        <f>'Tariffa rilascio'!B14</f>
        <v>0</v>
      </c>
      <c r="C123" s="197"/>
      <c r="D123" s="198"/>
      <c r="E123" s="113"/>
      <c r="F123" s="113"/>
      <c r="G123" s="193" t="s">
        <v>131</v>
      </c>
      <c r="H123" s="194"/>
      <c r="I123" s="195"/>
      <c r="J123" s="143">
        <f>'Formule calcolo'!B10</f>
        <v>0</v>
      </c>
    </row>
    <row r="124" spans="1:10" s="99" customFormat="1" ht="17.25" customHeight="1" x14ac:dyDescent="0.3">
      <c r="A124" s="116" t="s">
        <v>107</v>
      </c>
      <c r="B124" s="196">
        <f>'Tariffa rilascio'!B15</f>
        <v>0</v>
      </c>
      <c r="C124" s="197"/>
      <c r="D124" s="198"/>
      <c r="E124" s="113"/>
      <c r="F124" s="113"/>
      <c r="G124" s="193" t="s">
        <v>132</v>
      </c>
      <c r="H124" s="194"/>
      <c r="I124" s="195"/>
      <c r="J124" s="143">
        <f>'Formule calcolo'!B11</f>
        <v>0</v>
      </c>
    </row>
    <row r="125" spans="1:10" s="99" customFormat="1" ht="17.25" customHeight="1" x14ac:dyDescent="0.3">
      <c r="A125" s="116" t="s">
        <v>108</v>
      </c>
      <c r="B125" s="196">
        <f>IF(C22="no","",'Tariffa rilascio'!B16)</f>
        <v>0</v>
      </c>
      <c r="C125" s="197"/>
      <c r="D125" s="198"/>
      <c r="E125" s="113"/>
      <c r="F125" s="113"/>
      <c r="G125" s="193" t="s">
        <v>133</v>
      </c>
      <c r="H125" s="194"/>
      <c r="I125" s="195"/>
      <c r="J125" s="143">
        <f>'Formule calcolo'!B12</f>
        <v>0</v>
      </c>
    </row>
    <row r="126" spans="1:10" s="99" customFormat="1" ht="17.25" customHeight="1" x14ac:dyDescent="0.3">
      <c r="A126" s="119" t="s">
        <v>109</v>
      </c>
      <c r="B126" s="220">
        <f>IF(C22="no","",'Tariffa rilascio'!B17)</f>
        <v>1500</v>
      </c>
      <c r="C126" s="221"/>
      <c r="D126" s="222"/>
      <c r="E126" s="113"/>
      <c r="F126" s="113"/>
      <c r="G126" s="184" t="s">
        <v>134</v>
      </c>
      <c r="H126" s="185"/>
      <c r="I126" s="186"/>
      <c r="J126" s="144">
        <f>'Formule calcolo'!B13</f>
        <v>0</v>
      </c>
    </row>
    <row r="127" spans="1:10" s="99" customFormat="1" ht="17.25" customHeight="1" x14ac:dyDescent="0.3">
      <c r="A127" s="120" t="s">
        <v>110</v>
      </c>
      <c r="B127" s="214">
        <f>IF(C22="no",SUM(B116:D124),'Formule calcolo'!B26)</f>
        <v>3450</v>
      </c>
      <c r="C127" s="215"/>
      <c r="D127" s="216"/>
      <c r="E127" s="113"/>
      <c r="F127" s="113"/>
      <c r="G127" s="187" t="s">
        <v>135</v>
      </c>
      <c r="H127" s="188"/>
      <c r="I127" s="189"/>
      <c r="J127" s="145">
        <f>'Formule calcolo'!B14</f>
        <v>0</v>
      </c>
    </row>
    <row r="128" spans="1:10" ht="13.5" customHeight="1" x14ac:dyDescent="0.2">
      <c r="A128" s="121"/>
      <c r="B128" s="122"/>
      <c r="C128" s="123"/>
      <c r="D128" s="123"/>
      <c r="E128" s="123"/>
      <c r="F128" s="123"/>
      <c r="G128" s="124"/>
      <c r="H128" s="124"/>
      <c r="I128" s="124"/>
      <c r="J128" s="123"/>
    </row>
    <row r="129" spans="1:10" ht="15.75" customHeight="1" x14ac:dyDescent="0.3">
      <c r="A129" s="121"/>
      <c r="B129" s="122"/>
      <c r="C129" s="123"/>
      <c r="D129" s="123"/>
      <c r="E129" s="123"/>
      <c r="F129" s="123"/>
      <c r="G129" s="223" t="s">
        <v>137</v>
      </c>
      <c r="H129" s="212"/>
      <c r="I129" s="213"/>
      <c r="J129" s="139">
        <f>'Formule calcolo'!B15</f>
        <v>0</v>
      </c>
    </row>
    <row r="130" spans="1:10" ht="13.5" customHeight="1" x14ac:dyDescent="0.3">
      <c r="A130" s="121"/>
      <c r="B130" s="122"/>
      <c r="C130" s="123"/>
      <c r="D130" s="123"/>
      <c r="E130" s="123"/>
      <c r="F130" s="123"/>
      <c r="G130" s="190" t="s">
        <v>138</v>
      </c>
      <c r="H130" s="185"/>
      <c r="I130" s="186"/>
      <c r="J130" s="140">
        <f>'Formule calcolo'!B16</f>
        <v>0</v>
      </c>
    </row>
    <row r="131" spans="1:10" ht="13.5" customHeight="1" x14ac:dyDescent="0.3">
      <c r="A131" s="121"/>
      <c r="B131" s="122"/>
      <c r="C131" s="123"/>
      <c r="D131" s="123"/>
      <c r="E131" s="123"/>
      <c r="F131" s="123"/>
      <c r="G131" s="200" t="s">
        <v>139</v>
      </c>
      <c r="H131" s="188"/>
      <c r="I131" s="189"/>
      <c r="J131" s="141">
        <f>SUM(J129:J130)</f>
        <v>0</v>
      </c>
    </row>
    <row r="132" spans="1:10" ht="13.5" customHeight="1" x14ac:dyDescent="0.2">
      <c r="A132" s="86"/>
      <c r="B132" s="87"/>
      <c r="C132" s="88"/>
      <c r="D132" s="88"/>
      <c r="E132" s="88"/>
      <c r="F132" s="88"/>
      <c r="G132" s="90"/>
      <c r="H132" s="89"/>
      <c r="I132" s="89"/>
      <c r="J132" s="91"/>
    </row>
    <row r="133" spans="1:10" x14ac:dyDescent="0.2">
      <c r="A133" s="92"/>
      <c r="B133" s="93"/>
      <c r="C133" s="94"/>
      <c r="D133" s="94"/>
      <c r="E133" s="94"/>
      <c r="F133" s="94"/>
      <c r="G133" s="95"/>
      <c r="H133" s="96"/>
      <c r="I133" s="96"/>
      <c r="J133" s="97"/>
    </row>
  </sheetData>
  <sheetProtection algorithmName="SHA-512" hashValue="i+hoIVv5iqV5wGg5lV8UH/pLLAjlSAGE8Vs0r/fAy+IYrYFYGMcao1l704r1jT3zocTGAlBLVIzgjHTxPvLHLg==" saltValue="irZOqpP9mwg9voVhvuKNgQ==" spinCount="100000" sheet="1" objects="1" scenarios="1"/>
  <protectedRanges>
    <protectedRange sqref="C7:J7 D9:H9 J9 J11 D11:H11 D15:J15 E17:F17 I17:J17 E19:J19 I22:J22 J33 J35 J37 J39 J41 J47 J49 J51 J53 J55 J57 C22 J63 J68 J71 J77 J79 J81 J83 J85 J87 J95 J97 J101 J103" name="celle per inserimento"/>
  </protectedRanges>
  <mergeCells count="179">
    <mergeCell ref="A5:J5"/>
    <mergeCell ref="C24:J24"/>
    <mergeCell ref="A24:B24"/>
    <mergeCell ref="A22:B22"/>
    <mergeCell ref="A107:J107"/>
    <mergeCell ref="A74:J74"/>
    <mergeCell ref="A76:G76"/>
    <mergeCell ref="A86:J86"/>
    <mergeCell ref="A62:J62"/>
    <mergeCell ref="A64:J64"/>
    <mergeCell ref="A68:G68"/>
    <mergeCell ref="A78:J78"/>
    <mergeCell ref="H81:I81"/>
    <mergeCell ref="H85:I85"/>
    <mergeCell ref="G75:I75"/>
    <mergeCell ref="H67:I67"/>
    <mergeCell ref="A73:J73"/>
    <mergeCell ref="H79:I79"/>
    <mergeCell ref="H61:I61"/>
    <mergeCell ref="A65:J65"/>
    <mergeCell ref="A69:J69"/>
    <mergeCell ref="H51:I51"/>
    <mergeCell ref="H70:I70"/>
    <mergeCell ref="A67:G67"/>
    <mergeCell ref="H57:I57"/>
    <mergeCell ref="H63:I63"/>
    <mergeCell ref="H68:I68"/>
    <mergeCell ref="A27:H27"/>
    <mergeCell ref="H71:I71"/>
    <mergeCell ref="A48:J48"/>
    <mergeCell ref="A50:J50"/>
    <mergeCell ref="A42:J42"/>
    <mergeCell ref="A57:G57"/>
    <mergeCell ref="A43:J43"/>
    <mergeCell ref="A49:G49"/>
    <mergeCell ref="H49:I49"/>
    <mergeCell ref="A60:J60"/>
    <mergeCell ref="A56:J56"/>
    <mergeCell ref="A58:J58"/>
    <mergeCell ref="A66:J66"/>
    <mergeCell ref="A71:G71"/>
    <mergeCell ref="A26:J26"/>
    <mergeCell ref="A47:G47"/>
    <mergeCell ref="A44:J44"/>
    <mergeCell ref="H47:I47"/>
    <mergeCell ref="A51:G51"/>
    <mergeCell ref="H55:I55"/>
    <mergeCell ref="A36:J36"/>
    <mergeCell ref="A31:H31"/>
    <mergeCell ref="A30:J30"/>
    <mergeCell ref="H41:I41"/>
    <mergeCell ref="A39:G39"/>
    <mergeCell ref="H37:I37"/>
    <mergeCell ref="H35:I35"/>
    <mergeCell ref="A37:G37"/>
    <mergeCell ref="A35:G35"/>
    <mergeCell ref="A54:J54"/>
    <mergeCell ref="A41:G41"/>
    <mergeCell ref="A40:J40"/>
    <mergeCell ref="I17:J17"/>
    <mergeCell ref="A20:H20"/>
    <mergeCell ref="I20:J20"/>
    <mergeCell ref="I22:J22"/>
    <mergeCell ref="A14:J14"/>
    <mergeCell ref="A16:J16"/>
    <mergeCell ref="A21:J21"/>
    <mergeCell ref="A15:C15"/>
    <mergeCell ref="D15:J15"/>
    <mergeCell ref="A19:C19"/>
    <mergeCell ref="A17:C17"/>
    <mergeCell ref="A18:J18"/>
    <mergeCell ref="A1:J1"/>
    <mergeCell ref="A9:B9"/>
    <mergeCell ref="D9:H9"/>
    <mergeCell ref="D11:H11"/>
    <mergeCell ref="A3:J3"/>
    <mergeCell ref="A6:J6"/>
    <mergeCell ref="A7:B7"/>
    <mergeCell ref="A4:J4"/>
    <mergeCell ref="A33:G33"/>
    <mergeCell ref="H33:I33"/>
    <mergeCell ref="A32:J32"/>
    <mergeCell ref="E19:J19"/>
    <mergeCell ref="A8:J8"/>
    <mergeCell ref="C7:J7"/>
    <mergeCell ref="A10:J10"/>
    <mergeCell ref="D13:J13"/>
    <mergeCell ref="A12:J12"/>
    <mergeCell ref="A13:B13"/>
    <mergeCell ref="A11:B11"/>
    <mergeCell ref="A29:I29"/>
    <mergeCell ref="A23:J23"/>
    <mergeCell ref="A28:J28"/>
    <mergeCell ref="E17:F17"/>
    <mergeCell ref="G17:H17"/>
    <mergeCell ref="G131:I131"/>
    <mergeCell ref="G115:I115"/>
    <mergeCell ref="G116:I116"/>
    <mergeCell ref="G112:J112"/>
    <mergeCell ref="A104:J104"/>
    <mergeCell ref="A105:J105"/>
    <mergeCell ref="A112:D112"/>
    <mergeCell ref="A106:J106"/>
    <mergeCell ref="G114:I114"/>
    <mergeCell ref="B127:D127"/>
    <mergeCell ref="B115:D115"/>
    <mergeCell ref="B116:D116"/>
    <mergeCell ref="B117:D117"/>
    <mergeCell ref="B118:D118"/>
    <mergeCell ref="B119:D119"/>
    <mergeCell ref="B120:D120"/>
    <mergeCell ref="B121:D121"/>
    <mergeCell ref="B126:D126"/>
    <mergeCell ref="G127:I127"/>
    <mergeCell ref="G121:I121"/>
    <mergeCell ref="G129:I129"/>
    <mergeCell ref="A101:G101"/>
    <mergeCell ref="B114:D114"/>
    <mergeCell ref="G118:I118"/>
    <mergeCell ref="G119:I119"/>
    <mergeCell ref="G130:I130"/>
    <mergeCell ref="A109:J109"/>
    <mergeCell ref="H96:J96"/>
    <mergeCell ref="G122:I122"/>
    <mergeCell ref="G123:I123"/>
    <mergeCell ref="G125:I125"/>
    <mergeCell ref="G126:I126"/>
    <mergeCell ref="B122:D122"/>
    <mergeCell ref="B123:D123"/>
    <mergeCell ref="B124:D124"/>
    <mergeCell ref="B125:D125"/>
    <mergeCell ref="G117:I117"/>
    <mergeCell ref="G124:I124"/>
    <mergeCell ref="A100:J100"/>
    <mergeCell ref="H103:I103"/>
    <mergeCell ref="H97:I97"/>
    <mergeCell ref="H101:I101"/>
    <mergeCell ref="A102:J102"/>
    <mergeCell ref="A98:J98"/>
    <mergeCell ref="A99:G99"/>
    <mergeCell ref="H99:I99"/>
    <mergeCell ref="A103:G103"/>
    <mergeCell ref="H87:I87"/>
    <mergeCell ref="A87:F87"/>
    <mergeCell ref="H39:I39"/>
    <mergeCell ref="A34:J34"/>
    <mergeCell ref="A77:F77"/>
    <mergeCell ref="A79:F79"/>
    <mergeCell ref="A45:H45"/>
    <mergeCell ref="A55:G55"/>
    <mergeCell ref="A53:G53"/>
    <mergeCell ref="H53:I53"/>
    <mergeCell ref="A46:J46"/>
    <mergeCell ref="A52:J52"/>
    <mergeCell ref="A75:F75"/>
    <mergeCell ref="H83:I83"/>
    <mergeCell ref="A81:F81"/>
    <mergeCell ref="A83:F83"/>
    <mergeCell ref="A85:F85"/>
    <mergeCell ref="A84:J84"/>
    <mergeCell ref="A82:J82"/>
    <mergeCell ref="H77:I77"/>
    <mergeCell ref="A80:J80"/>
    <mergeCell ref="A38:J38"/>
    <mergeCell ref="A72:J72"/>
    <mergeCell ref="A70:G70"/>
    <mergeCell ref="A59:J59"/>
    <mergeCell ref="A63:G63"/>
    <mergeCell ref="A61:G61"/>
    <mergeCell ref="A88:J88"/>
    <mergeCell ref="H95:I95"/>
    <mergeCell ref="A90:J90"/>
    <mergeCell ref="A95:G97"/>
    <mergeCell ref="H93:I93"/>
    <mergeCell ref="A93:G93"/>
    <mergeCell ref="G91:I91"/>
    <mergeCell ref="A89:J89"/>
    <mergeCell ref="A91:F91"/>
    <mergeCell ref="A94:J94"/>
  </mergeCells>
  <phoneticPr fontId="0" type="noConversion"/>
  <conditionalFormatting sqref="C7:J7 D9:H9 J9 J11 D11:H11 D15:J15 E17:F17 I17:J17 E19:J19 C22 I22:J22 C24">
    <cfRule type="containsBlanks" dxfId="12" priority="18">
      <formula>LEN(TRIM(C7))=0</formula>
    </cfRule>
  </conditionalFormatting>
  <conditionalFormatting sqref="J29">
    <cfRule type="containsBlanks" dxfId="11" priority="15">
      <formula>LEN(TRIM(J29))=0</formula>
    </cfRule>
  </conditionalFormatting>
  <conditionalFormatting sqref="J33 J35 J37 J39 J41">
    <cfRule type="containsBlanks" dxfId="10" priority="14">
      <formula>LEN(TRIM(J33))=0</formula>
    </cfRule>
  </conditionalFormatting>
  <conditionalFormatting sqref="J47 J49 J51 J53 J55 J57">
    <cfRule type="containsBlanks" dxfId="9" priority="13">
      <formula>LEN(TRIM(J47))=0</formula>
    </cfRule>
  </conditionalFormatting>
  <conditionalFormatting sqref="J63 J68 J71">
    <cfRule type="containsBlanks" dxfId="8" priority="12">
      <formula>LEN(TRIM(J63))=0</formula>
    </cfRule>
  </conditionalFormatting>
  <conditionalFormatting sqref="J77 J79 J81 J83 J85 J87">
    <cfRule type="containsBlanks" dxfId="7" priority="11">
      <formula>LEN(TRIM(J77))=0</formula>
    </cfRule>
  </conditionalFormatting>
  <conditionalFormatting sqref="J95 J97">
    <cfRule type="containsBlanks" dxfId="6" priority="10">
      <formula>LEN(TRIM(J95))=0</formula>
    </cfRule>
  </conditionalFormatting>
  <conditionalFormatting sqref="J101 J103">
    <cfRule type="containsBlanks" dxfId="5" priority="9">
      <formula>LEN(TRIM(J101))=0</formula>
    </cfRule>
  </conditionalFormatting>
  <conditionalFormatting sqref="A4:J5 J27 J31 J45 J61 J67 J70 J75 J91 J93 J99">
    <cfRule type="containsBlanks" dxfId="4" priority="19">
      <formula>LEN(TRIM(A4))=0</formula>
    </cfRule>
  </conditionalFormatting>
  <conditionalFormatting sqref="H77:I77 H79:I79 H81:I81 H83:I83 H85:I85 H87:I87">
    <cfRule type="containsBlanks" dxfId="3" priority="20">
      <formula>LEN(TRIM(H77))=0</formula>
    </cfRule>
  </conditionalFormatting>
  <conditionalFormatting sqref="B115:D115 B125:D126">
    <cfRule type="containsBlanks" dxfId="2" priority="3">
      <formula>LEN(TRIM(B115))=0</formula>
    </cfRule>
  </conditionalFormatting>
  <conditionalFormatting sqref="B115:D127 J114:J119 J121:J127 J129:J131">
    <cfRule type="cellIs" dxfId="1" priority="2" operator="equal">
      <formula>0</formula>
    </cfRule>
  </conditionalFormatting>
  <conditionalFormatting sqref="J31 J45 J67 J70 H77:I77 H79:I79 H81:I81 H83:I83 H85:I85 H87:I87 J93">
    <cfRule type="cellIs" dxfId="0" priority="1" operator="equal">
      <formula>0</formula>
    </cfRule>
  </conditionalFormatting>
  <printOptions horizontalCentered="1"/>
  <pageMargins left="0.35433070866141736" right="0.39370078740157483" top="0.56999999999999995" bottom="0.33" header="0.32" footer="0.27"/>
  <pageSetup paperSize="9" scale="89" orientation="portrait" r:id="rId1"/>
  <headerFooter alignWithMargins="0">
    <oddFooter>Pagina &amp;P di &amp;N</oddFooter>
  </headerFooter>
  <rowBreaks count="2" manualBreakCount="2">
    <brk id="59" max="16383" man="1"/>
    <brk id="10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'menù a tendina'!$A$1:$A$2</xm:f>
          </x14:formula1>
          <xm:sqref>J29 J63 J77 J79 J81 J83 J85 J87 J95 J97 J101 J103 C22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C21" sqref="C19:C21"/>
    </sheetView>
  </sheetViews>
  <sheetFormatPr defaultRowHeight="12.75" x14ac:dyDescent="0.2"/>
  <cols>
    <col min="3" max="3" width="95" bestFit="1" customWidth="1"/>
  </cols>
  <sheetData>
    <row r="1" spans="1:11" x14ac:dyDescent="0.2">
      <c r="A1" t="s">
        <v>24</v>
      </c>
      <c r="C1" s="132" t="s">
        <v>169</v>
      </c>
      <c r="D1" s="133"/>
      <c r="E1" s="133"/>
      <c r="F1" s="133"/>
      <c r="G1" s="133"/>
      <c r="H1" s="133"/>
      <c r="I1" s="133"/>
      <c r="J1" s="133"/>
      <c r="K1" s="133"/>
    </row>
    <row r="2" spans="1:11" x14ac:dyDescent="0.2">
      <c r="A2" t="s">
        <v>11</v>
      </c>
      <c r="C2" s="131"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Normal="100" workbookViewId="0">
      <selection activeCell="G21" sqref="F21:G21"/>
    </sheetView>
  </sheetViews>
  <sheetFormatPr defaultRowHeight="12.75" x14ac:dyDescent="0.2"/>
  <cols>
    <col min="1" max="1" width="18.140625" customWidth="1"/>
    <col min="2" max="2" width="40.5703125" customWidth="1"/>
  </cols>
  <sheetData>
    <row r="1" spans="1:11" s="64" customFormat="1" ht="66" customHeight="1" x14ac:dyDescent="0.2">
      <c r="A1" s="258" t="s">
        <v>97</v>
      </c>
      <c r="B1" s="258"/>
      <c r="C1" s="258"/>
      <c r="D1" s="258"/>
      <c r="E1" s="258"/>
      <c r="F1" s="258"/>
      <c r="G1" s="258"/>
      <c r="H1" s="258"/>
      <c r="I1" s="258"/>
      <c r="J1" s="258"/>
    </row>
    <row r="2" spans="1:11" s="63" customFormat="1" ht="12.75" customHeight="1" x14ac:dyDescent="0.2">
      <c r="A2" s="65"/>
      <c r="B2" s="65"/>
      <c r="C2" s="65"/>
      <c r="D2" s="65"/>
      <c r="E2" s="65"/>
      <c r="F2" s="65"/>
      <c r="G2" s="65"/>
      <c r="H2" s="65"/>
      <c r="I2" s="65"/>
      <c r="J2" s="65"/>
    </row>
    <row r="3" spans="1:11" ht="15" customHeight="1" x14ac:dyDescent="0.2">
      <c r="A3" s="261" t="s">
        <v>65</v>
      </c>
      <c r="B3" s="262"/>
      <c r="C3" s="262"/>
      <c r="D3" s="262"/>
      <c r="E3" s="262"/>
      <c r="F3" s="262"/>
      <c r="G3" s="262"/>
      <c r="H3" s="262"/>
      <c r="I3" s="262"/>
      <c r="J3" s="262"/>
      <c r="K3" s="3"/>
    </row>
    <row r="4" spans="1:11" s="66" customFormat="1" ht="24.95" customHeight="1" x14ac:dyDescent="0.2">
      <c r="A4" s="259" t="s">
        <v>98</v>
      </c>
      <c r="B4" s="260"/>
      <c r="C4" s="260"/>
      <c r="D4" s="260"/>
      <c r="E4" s="260"/>
      <c r="F4" s="260"/>
      <c r="G4" s="260"/>
      <c r="H4" s="260"/>
      <c r="I4" s="260"/>
      <c r="J4" s="260"/>
      <c r="K4" s="260"/>
    </row>
    <row r="5" spans="1:11" x14ac:dyDescent="0.2">
      <c r="A5" s="63"/>
      <c r="B5" s="63"/>
    </row>
    <row r="6" spans="1:11" ht="17.25" x14ac:dyDescent="0.3">
      <c r="A6" s="67" t="s">
        <v>99</v>
      </c>
      <c r="B6" s="71">
        <f>'Formule calcolo'!B1</f>
        <v>2500</v>
      </c>
    </row>
    <row r="7" spans="1:11" ht="17.25" x14ac:dyDescent="0.3">
      <c r="A7" s="68" t="s">
        <v>100</v>
      </c>
      <c r="B7" s="72">
        <f>'Formule calcolo'!B7</f>
        <v>0</v>
      </c>
    </row>
    <row r="8" spans="1:11" ht="17.25" x14ac:dyDescent="0.3">
      <c r="A8" s="68" t="s">
        <v>101</v>
      </c>
      <c r="B8" s="72">
        <f>'Formule calcolo'!B14</f>
        <v>0</v>
      </c>
    </row>
    <row r="9" spans="1:11" ht="17.25" x14ac:dyDescent="0.3">
      <c r="A9" s="74" t="s">
        <v>113</v>
      </c>
      <c r="B9" s="72">
        <f>'Formule calcolo'!B17</f>
        <v>0</v>
      </c>
    </row>
    <row r="10" spans="1:11" ht="17.25" x14ac:dyDescent="0.3">
      <c r="A10" s="68" t="s">
        <v>102</v>
      </c>
      <c r="B10" s="72">
        <f>'Formule calcolo'!B18</f>
        <v>1750</v>
      </c>
    </row>
    <row r="11" spans="1:11" ht="17.25" x14ac:dyDescent="0.3">
      <c r="A11" s="68" t="s">
        <v>103</v>
      </c>
      <c r="B11" s="72">
        <f>'Formule calcolo'!B19</f>
        <v>0</v>
      </c>
    </row>
    <row r="12" spans="1:11" ht="17.25" x14ac:dyDescent="0.3">
      <c r="A12" s="68" t="s">
        <v>104</v>
      </c>
      <c r="B12" s="72">
        <f>'Formule calcolo'!B20</f>
        <v>0</v>
      </c>
    </row>
    <row r="13" spans="1:11" ht="17.25" x14ac:dyDescent="0.3">
      <c r="A13" s="68" t="s">
        <v>105</v>
      </c>
      <c r="B13" s="72">
        <f>'Formule calcolo'!B21</f>
        <v>700</v>
      </c>
    </row>
    <row r="14" spans="1:11" ht="17.25" x14ac:dyDescent="0.3">
      <c r="A14" s="68" t="s">
        <v>106</v>
      </c>
      <c r="B14" s="72">
        <f>'Formule calcolo'!B22</f>
        <v>0</v>
      </c>
    </row>
    <row r="15" spans="1:11" ht="17.25" x14ac:dyDescent="0.3">
      <c r="A15" s="69" t="s">
        <v>107</v>
      </c>
      <c r="B15" s="72">
        <f>'Formule calcolo'!B23</f>
        <v>0</v>
      </c>
    </row>
    <row r="16" spans="1:11" ht="17.25" x14ac:dyDescent="0.3">
      <c r="A16" s="68" t="s">
        <v>108</v>
      </c>
      <c r="B16" s="72">
        <f>'Formule calcolo'!B24</f>
        <v>0</v>
      </c>
    </row>
    <row r="17" spans="1:2" ht="17.25" x14ac:dyDescent="0.3">
      <c r="A17" s="68" t="s">
        <v>109</v>
      </c>
      <c r="B17" s="72">
        <f>'Formule calcolo'!B25</f>
        <v>1500</v>
      </c>
    </row>
    <row r="18" spans="1:2" ht="17.25" x14ac:dyDescent="0.3">
      <c r="A18" s="70" t="s">
        <v>110</v>
      </c>
      <c r="B18" s="73">
        <f>B6-B16-B17+SUM(B7:B15)</f>
        <v>3450</v>
      </c>
    </row>
  </sheetData>
  <mergeCells count="3">
    <mergeCell ref="A1:J1"/>
    <mergeCell ref="A4:K4"/>
    <mergeCell ref="A3:J3"/>
  </mergeCells>
  <phoneticPr fontId="31" type="noConversion"/>
  <pageMargins left="0.75" right="0.75" top="1" bottom="1" header="0.5" footer="0.5"/>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B4" sqref="B4"/>
    </sheetView>
  </sheetViews>
  <sheetFormatPr defaultRowHeight="12.75" x14ac:dyDescent="0.2"/>
  <cols>
    <col min="1" max="1" width="13.28515625" customWidth="1"/>
    <col min="2" max="2" width="5.85546875" customWidth="1"/>
    <col min="3" max="3" width="32" customWidth="1"/>
    <col min="4" max="7" width="5.5703125" customWidth="1"/>
  </cols>
  <sheetData>
    <row r="1" spans="1:7" s="1" customFormat="1" ht="42" customHeight="1" x14ac:dyDescent="0.2">
      <c r="A1" s="263" t="s">
        <v>0</v>
      </c>
      <c r="B1" s="264"/>
      <c r="C1" s="264"/>
      <c r="D1" s="264"/>
      <c r="E1" s="264"/>
      <c r="F1" s="264"/>
      <c r="G1" s="265"/>
    </row>
    <row r="2" spans="1:7" s="1" customFormat="1" x14ac:dyDescent="0.2"/>
    <row r="3" spans="1:7" s="1" customFormat="1" ht="14.25" x14ac:dyDescent="0.25">
      <c r="A3" s="2" t="s">
        <v>1</v>
      </c>
      <c r="B3" s="266">
        <f>IF('Ti tariffa ex All. 1'!J29="","",IF(OR('Ti tariffa ex All. 1'!J29="si",'Ti tariffa ex All. 1'!J29="si"),"vedi D.M. 24/04/2008",2500))</f>
        <v>2500</v>
      </c>
      <c r="C3" s="267"/>
    </row>
    <row r="4" spans="1:7" s="1" customFormat="1" x14ac:dyDescent="0.2"/>
    <row r="5" spans="1:7" s="1" customFormat="1" x14ac:dyDescent="0.2"/>
    <row r="6" spans="1:7" s="1" customFormat="1" x14ac:dyDescent="0.2"/>
    <row r="7" spans="1:7" s="1" customFormat="1" x14ac:dyDescent="0.2"/>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sheetData>
  <mergeCells count="2">
    <mergeCell ref="A1:G1"/>
    <mergeCell ref="B3:C3"/>
  </mergeCells>
  <phoneticPr fontId="3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workbookViewId="0">
      <selection activeCell="H17" sqref="H17"/>
    </sheetView>
  </sheetViews>
  <sheetFormatPr defaultRowHeight="12.75" x14ac:dyDescent="0.2"/>
  <cols>
    <col min="1" max="1" width="22.28515625" customWidth="1"/>
    <col min="3" max="3" width="11.42578125" customWidth="1"/>
    <col min="4" max="4" width="10.7109375" customWidth="1"/>
    <col min="5" max="10" width="11.28515625" customWidth="1"/>
  </cols>
  <sheetData>
    <row r="1" spans="1:10" s="1" customFormat="1" ht="42.75" customHeight="1" x14ac:dyDescent="0.2">
      <c r="A1" s="263" t="s">
        <v>94</v>
      </c>
      <c r="B1" s="264"/>
      <c r="C1" s="264"/>
      <c r="D1" s="264"/>
      <c r="E1" s="264"/>
      <c r="F1" s="264"/>
      <c r="G1" s="264"/>
      <c r="H1" s="264"/>
      <c r="I1" s="265"/>
      <c r="J1" s="7"/>
    </row>
    <row r="2" spans="1:10" s="1" customFormat="1" ht="13.5" thickBot="1" x14ac:dyDescent="0.25"/>
    <row r="3" spans="1:10" s="1" customFormat="1" ht="13.5" thickTop="1" x14ac:dyDescent="0.2">
      <c r="A3" s="268" t="s">
        <v>27</v>
      </c>
      <c r="B3" s="269"/>
      <c r="C3" s="270"/>
      <c r="D3" s="274" t="s">
        <v>28</v>
      </c>
      <c r="E3" s="275"/>
      <c r="F3" s="275"/>
      <c r="G3" s="275"/>
      <c r="H3" s="275"/>
      <c r="I3" s="276"/>
    </row>
    <row r="4" spans="1:10" s="1" customFormat="1" ht="13.5" thickBot="1" x14ac:dyDescent="0.25">
      <c r="A4" s="271"/>
      <c r="B4" s="272"/>
      <c r="C4" s="273"/>
      <c r="D4" s="9">
        <v>1</v>
      </c>
      <c r="E4" s="10" t="s">
        <v>29</v>
      </c>
      <c r="F4" s="10" t="s">
        <v>30</v>
      </c>
      <c r="G4" s="10" t="s">
        <v>31</v>
      </c>
      <c r="H4" s="10" t="s">
        <v>32</v>
      </c>
      <c r="I4" s="11" t="s">
        <v>33</v>
      </c>
    </row>
    <row r="5" spans="1:10" s="1" customFormat="1" ht="13.5" thickTop="1" x14ac:dyDescent="0.2">
      <c r="A5" s="277">
        <v>0</v>
      </c>
      <c r="B5" s="278"/>
      <c r="C5" s="279"/>
      <c r="D5" s="12">
        <v>200</v>
      </c>
      <c r="E5" s="13">
        <v>200</v>
      </c>
      <c r="F5" s="13">
        <v>200</v>
      </c>
      <c r="G5" s="13">
        <v>200</v>
      </c>
      <c r="H5" s="13">
        <v>200</v>
      </c>
      <c r="I5" s="14">
        <v>200</v>
      </c>
    </row>
    <row r="6" spans="1:10" s="1" customFormat="1" x14ac:dyDescent="0.2">
      <c r="A6" s="277">
        <v>1</v>
      </c>
      <c r="B6" s="278"/>
      <c r="C6" s="279"/>
      <c r="D6" s="15">
        <v>800</v>
      </c>
      <c r="E6" s="16">
        <v>1250</v>
      </c>
      <c r="F6" s="16">
        <v>2000</v>
      </c>
      <c r="G6" s="16">
        <v>3000</v>
      </c>
      <c r="H6" s="16">
        <v>4500</v>
      </c>
      <c r="I6" s="17">
        <v>12000</v>
      </c>
    </row>
    <row r="7" spans="1:10" s="1" customFormat="1" x14ac:dyDescent="0.2">
      <c r="A7" s="277">
        <v>2</v>
      </c>
      <c r="B7" s="278"/>
      <c r="C7" s="279"/>
      <c r="D7" s="15">
        <v>800</v>
      </c>
      <c r="E7" s="16">
        <v>1250</v>
      </c>
      <c r="F7" s="16">
        <v>2000</v>
      </c>
      <c r="G7" s="16">
        <v>3000</v>
      </c>
      <c r="H7" s="16">
        <v>4500</v>
      </c>
      <c r="I7" s="17">
        <v>12000</v>
      </c>
    </row>
    <row r="8" spans="1:10" s="1" customFormat="1" x14ac:dyDescent="0.2">
      <c r="A8" s="277">
        <v>3</v>
      </c>
      <c r="B8" s="278"/>
      <c r="C8" s="279"/>
      <c r="D8" s="15">
        <v>800</v>
      </c>
      <c r="E8" s="16">
        <v>1250</v>
      </c>
      <c r="F8" s="16">
        <v>2000</v>
      </c>
      <c r="G8" s="16">
        <v>3000</v>
      </c>
      <c r="H8" s="16">
        <v>4500</v>
      </c>
      <c r="I8" s="17">
        <v>12000</v>
      </c>
    </row>
    <row r="9" spans="1:10" s="1" customFormat="1" x14ac:dyDescent="0.2">
      <c r="A9" s="277">
        <v>4</v>
      </c>
      <c r="B9" s="278"/>
      <c r="C9" s="279"/>
      <c r="D9" s="15">
        <v>800</v>
      </c>
      <c r="E9" s="16">
        <v>1250</v>
      </c>
      <c r="F9" s="16">
        <v>2000</v>
      </c>
      <c r="G9" s="16">
        <v>3000</v>
      </c>
      <c r="H9" s="16">
        <v>4500</v>
      </c>
      <c r="I9" s="17">
        <v>12000</v>
      </c>
    </row>
    <row r="10" spans="1:10" s="1" customFormat="1" x14ac:dyDescent="0.2">
      <c r="A10" s="277">
        <v>5</v>
      </c>
      <c r="B10" s="278"/>
      <c r="C10" s="279"/>
      <c r="D10" s="15">
        <v>1500</v>
      </c>
      <c r="E10" s="16">
        <v>2500</v>
      </c>
      <c r="F10" s="16">
        <v>4000</v>
      </c>
      <c r="G10" s="16">
        <v>5000</v>
      </c>
      <c r="H10" s="16">
        <v>7000</v>
      </c>
      <c r="I10" s="17">
        <v>20000</v>
      </c>
    </row>
    <row r="11" spans="1:10" s="1" customFormat="1" x14ac:dyDescent="0.2">
      <c r="A11" s="277">
        <v>6</v>
      </c>
      <c r="B11" s="278"/>
      <c r="C11" s="279"/>
      <c r="D11" s="15">
        <v>1500</v>
      </c>
      <c r="E11" s="16">
        <v>2500</v>
      </c>
      <c r="F11" s="16">
        <v>4000</v>
      </c>
      <c r="G11" s="16">
        <v>5000</v>
      </c>
      <c r="H11" s="16">
        <v>7000</v>
      </c>
      <c r="I11" s="17">
        <v>20000</v>
      </c>
    </row>
    <row r="12" spans="1:10" s="1" customFormat="1" x14ac:dyDescent="0.2">
      <c r="A12" s="277">
        <v>7</v>
      </c>
      <c r="B12" s="278"/>
      <c r="C12" s="279"/>
      <c r="D12" s="15">
        <v>1500</v>
      </c>
      <c r="E12" s="16">
        <v>2500</v>
      </c>
      <c r="F12" s="16">
        <v>4000</v>
      </c>
      <c r="G12" s="16">
        <v>5000</v>
      </c>
      <c r="H12" s="16">
        <v>7000</v>
      </c>
      <c r="I12" s="17">
        <v>20000</v>
      </c>
    </row>
    <row r="13" spans="1:10" s="1" customFormat="1" x14ac:dyDescent="0.2">
      <c r="A13" s="277">
        <v>8</v>
      </c>
      <c r="B13" s="278"/>
      <c r="C13" s="279"/>
      <c r="D13" s="15">
        <v>1500</v>
      </c>
      <c r="E13" s="16">
        <v>2500</v>
      </c>
      <c r="F13" s="16">
        <v>4000</v>
      </c>
      <c r="G13" s="16">
        <v>5000</v>
      </c>
      <c r="H13" s="16">
        <v>7000</v>
      </c>
      <c r="I13" s="17">
        <v>20000</v>
      </c>
    </row>
    <row r="14" spans="1:10" s="1" customFormat="1" x14ac:dyDescent="0.2">
      <c r="A14" s="277">
        <v>9</v>
      </c>
      <c r="B14" s="278"/>
      <c r="C14" s="279"/>
      <c r="D14" s="15">
        <v>1500</v>
      </c>
      <c r="E14" s="16">
        <v>2500</v>
      </c>
      <c r="F14" s="16">
        <v>4000</v>
      </c>
      <c r="G14" s="16">
        <v>5000</v>
      </c>
      <c r="H14" s="16">
        <v>7000</v>
      </c>
      <c r="I14" s="17">
        <v>20000</v>
      </c>
    </row>
    <row r="15" spans="1:10" s="1" customFormat="1" x14ac:dyDescent="0.2">
      <c r="A15" s="277">
        <v>10</v>
      </c>
      <c r="B15" s="278"/>
      <c r="C15" s="279"/>
      <c r="D15" s="15">
        <v>1500</v>
      </c>
      <c r="E15" s="16">
        <v>2500</v>
      </c>
      <c r="F15" s="16">
        <v>4000</v>
      </c>
      <c r="G15" s="16">
        <v>5000</v>
      </c>
      <c r="H15" s="16">
        <v>7000</v>
      </c>
      <c r="I15" s="17">
        <v>20000</v>
      </c>
    </row>
    <row r="16" spans="1:10" s="1" customFormat="1" x14ac:dyDescent="0.2">
      <c r="A16" s="277">
        <v>11</v>
      </c>
      <c r="B16" s="278"/>
      <c r="C16" s="279"/>
      <c r="D16" s="18">
        <v>3000</v>
      </c>
      <c r="E16" s="19">
        <v>7500</v>
      </c>
      <c r="F16" s="19">
        <v>12000</v>
      </c>
      <c r="G16" s="19">
        <v>16500</v>
      </c>
      <c r="H16" s="19">
        <v>20000</v>
      </c>
      <c r="I16" s="20">
        <v>33000</v>
      </c>
    </row>
    <row r="17" spans="1:9" s="1" customFormat="1" x14ac:dyDescent="0.2">
      <c r="A17" s="277">
        <v>12</v>
      </c>
      <c r="B17" s="278"/>
      <c r="C17" s="279"/>
      <c r="D17" s="18">
        <v>3000</v>
      </c>
      <c r="E17" s="19">
        <v>7500</v>
      </c>
      <c r="F17" s="19">
        <v>12000</v>
      </c>
      <c r="G17" s="19">
        <v>16500</v>
      </c>
      <c r="H17" s="19">
        <v>20000</v>
      </c>
      <c r="I17" s="20">
        <v>33000</v>
      </c>
    </row>
    <row r="18" spans="1:9" s="1" customFormat="1" x14ac:dyDescent="0.2">
      <c r="A18" s="277">
        <v>13</v>
      </c>
      <c r="B18" s="278"/>
      <c r="C18" s="279"/>
      <c r="D18" s="18">
        <v>3000</v>
      </c>
      <c r="E18" s="19">
        <v>7500</v>
      </c>
      <c r="F18" s="19">
        <v>12000</v>
      </c>
      <c r="G18" s="19">
        <v>16500</v>
      </c>
      <c r="H18" s="19">
        <v>20000</v>
      </c>
      <c r="I18" s="20">
        <v>33000</v>
      </c>
    </row>
    <row r="19" spans="1:9" s="1" customFormat="1" x14ac:dyDescent="0.2">
      <c r="A19" s="277">
        <v>14</v>
      </c>
      <c r="B19" s="278"/>
      <c r="C19" s="279"/>
      <c r="D19" s="18">
        <v>3000</v>
      </c>
      <c r="E19" s="19">
        <v>7500</v>
      </c>
      <c r="F19" s="19">
        <v>12000</v>
      </c>
      <c r="G19" s="19">
        <v>16500</v>
      </c>
      <c r="H19" s="19">
        <v>20000</v>
      </c>
      <c r="I19" s="20">
        <v>33000</v>
      </c>
    </row>
    <row r="20" spans="1:9" s="1" customFormat="1" x14ac:dyDescent="0.2">
      <c r="A20" s="277">
        <v>15</v>
      </c>
      <c r="B20" s="278"/>
      <c r="C20" s="279"/>
      <c r="D20" s="18">
        <v>3000</v>
      </c>
      <c r="E20" s="19">
        <v>7500</v>
      </c>
      <c r="F20" s="19">
        <v>12000</v>
      </c>
      <c r="G20" s="19">
        <v>16500</v>
      </c>
      <c r="H20" s="19">
        <v>20000</v>
      </c>
      <c r="I20" s="20">
        <v>33000</v>
      </c>
    </row>
    <row r="21" spans="1:9" s="1" customFormat="1" x14ac:dyDescent="0.2">
      <c r="A21" s="277">
        <v>16</v>
      </c>
      <c r="B21" s="278"/>
      <c r="C21" s="279"/>
      <c r="D21" s="18">
        <v>3000</v>
      </c>
      <c r="E21" s="19">
        <v>7500</v>
      </c>
      <c r="F21" s="19">
        <v>12000</v>
      </c>
      <c r="G21" s="19">
        <v>16500</v>
      </c>
      <c r="H21" s="19">
        <v>20000</v>
      </c>
      <c r="I21" s="20">
        <v>33000</v>
      </c>
    </row>
    <row r="22" spans="1:9" s="1" customFormat="1" x14ac:dyDescent="0.2">
      <c r="A22" s="277">
        <v>17</v>
      </c>
      <c r="B22" s="278"/>
      <c r="C22" s="279"/>
      <c r="D22" s="18">
        <v>3000</v>
      </c>
      <c r="E22" s="19">
        <v>7500</v>
      </c>
      <c r="F22" s="19">
        <v>12000</v>
      </c>
      <c r="G22" s="19">
        <v>16500</v>
      </c>
      <c r="H22" s="19">
        <v>20000</v>
      </c>
      <c r="I22" s="20">
        <v>33000</v>
      </c>
    </row>
    <row r="23" spans="1:9" s="1" customFormat="1" x14ac:dyDescent="0.2">
      <c r="A23" s="277">
        <v>18</v>
      </c>
      <c r="B23" s="278"/>
      <c r="C23" s="279"/>
      <c r="D23" s="21">
        <v>3500</v>
      </c>
      <c r="E23" s="16">
        <v>8000</v>
      </c>
      <c r="F23" s="16">
        <v>16000</v>
      </c>
      <c r="G23" s="16">
        <v>30000</v>
      </c>
      <c r="H23" s="16">
        <v>34000</v>
      </c>
      <c r="I23" s="17">
        <v>49000</v>
      </c>
    </row>
    <row r="24" spans="1:9" s="1" customFormat="1" x14ac:dyDescent="0.2">
      <c r="A24" s="277">
        <v>19</v>
      </c>
      <c r="B24" s="278"/>
      <c r="C24" s="279"/>
      <c r="D24" s="21">
        <v>3500</v>
      </c>
      <c r="E24" s="16">
        <v>8000</v>
      </c>
      <c r="F24" s="16">
        <v>16000</v>
      </c>
      <c r="G24" s="16">
        <v>30000</v>
      </c>
      <c r="H24" s="16">
        <v>34000</v>
      </c>
      <c r="I24" s="17">
        <v>49000</v>
      </c>
    </row>
    <row r="25" spans="1:9" s="1" customFormat="1" x14ac:dyDescent="0.2">
      <c r="A25" s="277">
        <v>20</v>
      </c>
      <c r="B25" s="278"/>
      <c r="C25" s="279"/>
      <c r="D25" s="21">
        <v>3500</v>
      </c>
      <c r="E25" s="16">
        <v>8000</v>
      </c>
      <c r="F25" s="16">
        <v>16000</v>
      </c>
      <c r="G25" s="16">
        <v>30000</v>
      </c>
      <c r="H25" s="16">
        <v>34000</v>
      </c>
      <c r="I25" s="17">
        <v>49000</v>
      </c>
    </row>
    <row r="26" spans="1:9" s="1" customFormat="1" x14ac:dyDescent="0.2">
      <c r="A26" s="277">
        <v>21</v>
      </c>
      <c r="B26" s="278"/>
      <c r="C26" s="279"/>
      <c r="D26" s="21">
        <v>3500</v>
      </c>
      <c r="E26" s="16">
        <v>8000</v>
      </c>
      <c r="F26" s="16">
        <v>16000</v>
      </c>
      <c r="G26" s="16">
        <v>30000</v>
      </c>
      <c r="H26" s="16">
        <v>34000</v>
      </c>
      <c r="I26" s="17">
        <v>49000</v>
      </c>
    </row>
    <row r="27" spans="1:9" s="1" customFormat="1" x14ac:dyDescent="0.2">
      <c r="A27" s="277">
        <v>22</v>
      </c>
      <c r="B27" s="278"/>
      <c r="C27" s="279"/>
      <c r="D27" s="21">
        <v>3500</v>
      </c>
      <c r="E27" s="16">
        <v>8000</v>
      </c>
      <c r="F27" s="16">
        <v>16000</v>
      </c>
      <c r="G27" s="16">
        <v>30000</v>
      </c>
      <c r="H27" s="16">
        <v>34000</v>
      </c>
      <c r="I27" s="17">
        <v>49000</v>
      </c>
    </row>
    <row r="28" spans="1:9" s="1" customFormat="1" x14ac:dyDescent="0.2">
      <c r="A28" s="277">
        <v>23</v>
      </c>
      <c r="B28" s="278"/>
      <c r="C28" s="279"/>
      <c r="D28" s="21">
        <v>3500</v>
      </c>
      <c r="E28" s="16">
        <v>8000</v>
      </c>
      <c r="F28" s="16">
        <v>16000</v>
      </c>
      <c r="G28" s="16">
        <v>30000</v>
      </c>
      <c r="H28" s="16">
        <v>34000</v>
      </c>
      <c r="I28" s="17">
        <v>49000</v>
      </c>
    </row>
    <row r="29" spans="1:9" s="1" customFormat="1" x14ac:dyDescent="0.2">
      <c r="A29" s="277">
        <v>24</v>
      </c>
      <c r="B29" s="278"/>
      <c r="C29" s="279"/>
      <c r="D29" s="21">
        <v>3500</v>
      </c>
      <c r="E29" s="16">
        <v>8000</v>
      </c>
      <c r="F29" s="16">
        <v>16000</v>
      </c>
      <c r="G29" s="16">
        <v>30000</v>
      </c>
      <c r="H29" s="16">
        <v>34000</v>
      </c>
      <c r="I29" s="17">
        <v>49000</v>
      </c>
    </row>
    <row r="30" spans="1:9" s="1" customFormat="1" x14ac:dyDescent="0.2">
      <c r="A30" s="277">
        <v>25</v>
      </c>
      <c r="B30" s="278"/>
      <c r="C30" s="279"/>
      <c r="D30" s="21">
        <v>3500</v>
      </c>
      <c r="E30" s="16">
        <v>8000</v>
      </c>
      <c r="F30" s="16">
        <v>16000</v>
      </c>
      <c r="G30" s="16">
        <v>30000</v>
      </c>
      <c r="H30" s="16">
        <v>34000</v>
      </c>
      <c r="I30" s="17">
        <v>49000</v>
      </c>
    </row>
    <row r="31" spans="1:9" s="1" customFormat="1" x14ac:dyDescent="0.2">
      <c r="A31" s="277">
        <v>26</v>
      </c>
      <c r="B31" s="278"/>
      <c r="C31" s="279"/>
      <c r="D31" s="21">
        <v>3500</v>
      </c>
      <c r="E31" s="16">
        <v>8000</v>
      </c>
      <c r="F31" s="16">
        <v>16000</v>
      </c>
      <c r="G31" s="16">
        <v>30000</v>
      </c>
      <c r="H31" s="16">
        <v>34000</v>
      </c>
      <c r="I31" s="17">
        <v>49000</v>
      </c>
    </row>
    <row r="32" spans="1:9" s="1" customFormat="1" x14ac:dyDescent="0.2">
      <c r="A32" s="277">
        <v>27</v>
      </c>
      <c r="B32" s="278"/>
      <c r="C32" s="279"/>
      <c r="D32" s="21">
        <v>3500</v>
      </c>
      <c r="E32" s="16">
        <v>8000</v>
      </c>
      <c r="F32" s="16">
        <v>16000</v>
      </c>
      <c r="G32" s="16">
        <v>30000</v>
      </c>
      <c r="H32" s="16">
        <v>34000</v>
      </c>
      <c r="I32" s="17">
        <v>49000</v>
      </c>
    </row>
    <row r="33" spans="1:9" s="1" customFormat="1" x14ac:dyDescent="0.2">
      <c r="A33" s="277">
        <v>28</v>
      </c>
      <c r="B33" s="278"/>
      <c r="C33" s="279"/>
      <c r="D33" s="21">
        <v>3500</v>
      </c>
      <c r="E33" s="16">
        <v>8000</v>
      </c>
      <c r="F33" s="16">
        <v>16000</v>
      </c>
      <c r="G33" s="16">
        <v>30000</v>
      </c>
      <c r="H33" s="16">
        <v>34000</v>
      </c>
      <c r="I33" s="17">
        <v>49000</v>
      </c>
    </row>
    <row r="34" spans="1:9" s="1" customFormat="1" x14ac:dyDescent="0.2">
      <c r="A34" s="277">
        <v>29</v>
      </c>
      <c r="B34" s="278"/>
      <c r="C34" s="279"/>
      <c r="D34" s="21">
        <v>3500</v>
      </c>
      <c r="E34" s="16">
        <v>8000</v>
      </c>
      <c r="F34" s="16">
        <v>16000</v>
      </c>
      <c r="G34" s="16">
        <v>30000</v>
      </c>
      <c r="H34" s="16">
        <v>34000</v>
      </c>
      <c r="I34" s="17">
        <v>49000</v>
      </c>
    </row>
    <row r="35" spans="1:9" s="1" customFormat="1" x14ac:dyDescent="0.2">
      <c r="A35" s="277">
        <v>30</v>
      </c>
      <c r="B35" s="278"/>
      <c r="C35" s="279"/>
      <c r="D35" s="21">
        <v>3500</v>
      </c>
      <c r="E35" s="16">
        <v>8000</v>
      </c>
      <c r="F35" s="16">
        <v>16000</v>
      </c>
      <c r="G35" s="16">
        <v>30000</v>
      </c>
      <c r="H35" s="16">
        <v>34000</v>
      </c>
      <c r="I35" s="17">
        <v>49000</v>
      </c>
    </row>
    <row r="36" spans="1:9" s="1" customFormat="1" x14ac:dyDescent="0.2">
      <c r="A36" s="277">
        <v>31</v>
      </c>
      <c r="B36" s="278"/>
      <c r="C36" s="279"/>
      <c r="D36" s="21">
        <v>3500</v>
      </c>
      <c r="E36" s="16">
        <v>8000</v>
      </c>
      <c r="F36" s="16">
        <v>16000</v>
      </c>
      <c r="G36" s="16">
        <v>30000</v>
      </c>
      <c r="H36" s="16">
        <v>34000</v>
      </c>
      <c r="I36" s="17">
        <v>49000</v>
      </c>
    </row>
    <row r="37" spans="1:9" s="1" customFormat="1" x14ac:dyDescent="0.2">
      <c r="A37" s="277">
        <v>32</v>
      </c>
      <c r="B37" s="278"/>
      <c r="C37" s="279"/>
      <c r="D37" s="21">
        <v>3500</v>
      </c>
      <c r="E37" s="16">
        <v>8000</v>
      </c>
      <c r="F37" s="16">
        <v>16000</v>
      </c>
      <c r="G37" s="16">
        <v>30000</v>
      </c>
      <c r="H37" s="16">
        <v>34000</v>
      </c>
      <c r="I37" s="17">
        <v>49000</v>
      </c>
    </row>
    <row r="38" spans="1:9" s="1" customFormat="1" x14ac:dyDescent="0.2">
      <c r="A38" s="277">
        <v>33</v>
      </c>
      <c r="B38" s="278"/>
      <c r="C38" s="279"/>
      <c r="D38" s="21">
        <v>3500</v>
      </c>
      <c r="E38" s="16">
        <v>8000</v>
      </c>
      <c r="F38" s="16">
        <v>16000</v>
      </c>
      <c r="G38" s="16">
        <v>30000</v>
      </c>
      <c r="H38" s="16">
        <v>34000</v>
      </c>
      <c r="I38" s="17">
        <v>49000</v>
      </c>
    </row>
    <row r="39" spans="1:9" s="1" customFormat="1" x14ac:dyDescent="0.2">
      <c r="A39" s="277">
        <v>34</v>
      </c>
      <c r="B39" s="278"/>
      <c r="C39" s="279"/>
      <c r="D39" s="21">
        <v>3500</v>
      </c>
      <c r="E39" s="16">
        <v>8000</v>
      </c>
      <c r="F39" s="16">
        <v>16000</v>
      </c>
      <c r="G39" s="16">
        <v>30000</v>
      </c>
      <c r="H39" s="16">
        <v>34000</v>
      </c>
      <c r="I39" s="17">
        <v>49000</v>
      </c>
    </row>
    <row r="40" spans="1:9" s="1" customFormat="1" x14ac:dyDescent="0.2">
      <c r="A40" s="277">
        <v>35</v>
      </c>
      <c r="B40" s="278"/>
      <c r="C40" s="279"/>
      <c r="D40" s="21">
        <v>3500</v>
      </c>
      <c r="E40" s="16">
        <v>8000</v>
      </c>
      <c r="F40" s="16">
        <v>16000</v>
      </c>
      <c r="G40" s="16">
        <v>30000</v>
      </c>
      <c r="H40" s="16">
        <v>34000</v>
      </c>
      <c r="I40" s="17">
        <v>49000</v>
      </c>
    </row>
    <row r="41" spans="1:9" s="1" customFormat="1" x14ac:dyDescent="0.2">
      <c r="A41" s="277">
        <v>36</v>
      </c>
      <c r="B41" s="278"/>
      <c r="C41" s="279"/>
      <c r="D41" s="21">
        <v>3500</v>
      </c>
      <c r="E41" s="16">
        <v>8000</v>
      </c>
      <c r="F41" s="16">
        <v>16000</v>
      </c>
      <c r="G41" s="16">
        <v>30000</v>
      </c>
      <c r="H41" s="16">
        <v>34000</v>
      </c>
      <c r="I41" s="17">
        <v>49000</v>
      </c>
    </row>
    <row r="42" spans="1:9" s="1" customFormat="1" x14ac:dyDescent="0.2">
      <c r="A42" s="277">
        <v>37</v>
      </c>
      <c r="B42" s="278"/>
      <c r="C42" s="279"/>
      <c r="D42" s="21">
        <v>3500</v>
      </c>
      <c r="E42" s="16">
        <v>8000</v>
      </c>
      <c r="F42" s="16">
        <v>16000</v>
      </c>
      <c r="G42" s="16">
        <v>30000</v>
      </c>
      <c r="H42" s="16">
        <v>34000</v>
      </c>
      <c r="I42" s="17">
        <v>49000</v>
      </c>
    </row>
    <row r="43" spans="1:9" s="1" customFormat="1" x14ac:dyDescent="0.2">
      <c r="A43" s="277">
        <v>38</v>
      </c>
      <c r="B43" s="278"/>
      <c r="C43" s="279"/>
      <c r="D43" s="21">
        <v>3500</v>
      </c>
      <c r="E43" s="16">
        <v>8000</v>
      </c>
      <c r="F43" s="16">
        <v>16000</v>
      </c>
      <c r="G43" s="16">
        <v>30000</v>
      </c>
      <c r="H43" s="16">
        <v>34000</v>
      </c>
      <c r="I43" s="17">
        <v>49000</v>
      </c>
    </row>
    <row r="44" spans="1:9" s="1" customFormat="1" x14ac:dyDescent="0.2">
      <c r="A44" s="277">
        <v>39</v>
      </c>
      <c r="B44" s="278"/>
      <c r="C44" s="279"/>
      <c r="D44" s="21">
        <v>3500</v>
      </c>
      <c r="E44" s="16">
        <v>8000</v>
      </c>
      <c r="F44" s="16">
        <v>16000</v>
      </c>
      <c r="G44" s="16">
        <v>30000</v>
      </c>
      <c r="H44" s="16">
        <v>34000</v>
      </c>
      <c r="I44" s="17">
        <v>49000</v>
      </c>
    </row>
    <row r="45" spans="1:9" s="1" customFormat="1" x14ac:dyDescent="0.2">
      <c r="A45" s="277">
        <v>40</v>
      </c>
      <c r="B45" s="278"/>
      <c r="C45" s="279"/>
      <c r="D45" s="22">
        <v>3500</v>
      </c>
      <c r="E45" s="23">
        <v>8000</v>
      </c>
      <c r="F45" s="23">
        <v>16000</v>
      </c>
      <c r="G45" s="23">
        <v>30000</v>
      </c>
      <c r="H45" s="23">
        <v>34000</v>
      </c>
      <c r="I45" s="24">
        <v>49000</v>
      </c>
    </row>
    <row r="46" spans="1:9" s="1" customFormat="1" x14ac:dyDescent="0.2">
      <c r="A46" s="277">
        <v>41</v>
      </c>
      <c r="B46" s="278"/>
      <c r="C46" s="279"/>
      <c r="D46" s="21">
        <v>3500</v>
      </c>
      <c r="E46" s="16">
        <v>8000</v>
      </c>
      <c r="F46" s="16">
        <v>16000</v>
      </c>
      <c r="G46" s="16">
        <v>30000</v>
      </c>
      <c r="H46" s="16">
        <v>34000</v>
      </c>
      <c r="I46" s="17">
        <v>49000</v>
      </c>
    </row>
    <row r="47" spans="1:9" s="1" customFormat="1" x14ac:dyDescent="0.2">
      <c r="A47" s="277">
        <v>42</v>
      </c>
      <c r="B47" s="278"/>
      <c r="C47" s="279"/>
      <c r="D47" s="21">
        <v>3500</v>
      </c>
      <c r="E47" s="16">
        <v>8000</v>
      </c>
      <c r="F47" s="16">
        <v>16000</v>
      </c>
      <c r="G47" s="16">
        <v>30000</v>
      </c>
      <c r="H47" s="16">
        <v>34000</v>
      </c>
      <c r="I47" s="17">
        <v>49000</v>
      </c>
    </row>
    <row r="48" spans="1:9" s="1" customFormat="1" x14ac:dyDescent="0.2">
      <c r="A48" s="277">
        <v>43</v>
      </c>
      <c r="B48" s="278"/>
      <c r="C48" s="279"/>
      <c r="D48" s="21">
        <v>3500</v>
      </c>
      <c r="E48" s="16">
        <v>8000</v>
      </c>
      <c r="F48" s="16">
        <v>16000</v>
      </c>
      <c r="G48" s="16">
        <v>30000</v>
      </c>
      <c r="H48" s="16">
        <v>34000</v>
      </c>
      <c r="I48" s="17">
        <v>49000</v>
      </c>
    </row>
    <row r="49" spans="1:9" s="1" customFormat="1" x14ac:dyDescent="0.2">
      <c r="A49" s="277">
        <v>44</v>
      </c>
      <c r="B49" s="278"/>
      <c r="C49" s="279"/>
      <c r="D49" s="21">
        <v>3500</v>
      </c>
      <c r="E49" s="16">
        <v>8000</v>
      </c>
      <c r="F49" s="16">
        <v>16000</v>
      </c>
      <c r="G49" s="16">
        <v>30000</v>
      </c>
      <c r="H49" s="16">
        <v>34000</v>
      </c>
      <c r="I49" s="17">
        <v>49000</v>
      </c>
    </row>
    <row r="50" spans="1:9" s="1" customFormat="1" x14ac:dyDescent="0.2">
      <c r="A50" s="277">
        <v>45</v>
      </c>
      <c r="B50" s="278"/>
      <c r="C50" s="279"/>
      <c r="D50" s="21">
        <v>3500</v>
      </c>
      <c r="E50" s="16">
        <v>8000</v>
      </c>
      <c r="F50" s="16">
        <v>16000</v>
      </c>
      <c r="G50" s="16">
        <v>30000</v>
      </c>
      <c r="H50" s="16">
        <v>34000</v>
      </c>
      <c r="I50" s="17">
        <v>49000</v>
      </c>
    </row>
    <row r="51" spans="1:9" s="1" customFormat="1" x14ac:dyDescent="0.2">
      <c r="A51" s="277">
        <v>46</v>
      </c>
      <c r="B51" s="278"/>
      <c r="C51" s="279"/>
      <c r="D51" s="21">
        <v>3500</v>
      </c>
      <c r="E51" s="16">
        <v>8000</v>
      </c>
      <c r="F51" s="16">
        <v>16000</v>
      </c>
      <c r="G51" s="16">
        <v>30000</v>
      </c>
      <c r="H51" s="16">
        <v>34000</v>
      </c>
      <c r="I51" s="17">
        <v>49000</v>
      </c>
    </row>
    <row r="52" spans="1:9" s="1" customFormat="1" x14ac:dyDescent="0.2">
      <c r="A52" s="277">
        <v>47</v>
      </c>
      <c r="B52" s="278"/>
      <c r="C52" s="279"/>
      <c r="D52" s="21">
        <v>3500</v>
      </c>
      <c r="E52" s="16">
        <v>8000</v>
      </c>
      <c r="F52" s="16">
        <v>16000</v>
      </c>
      <c r="G52" s="16">
        <v>30000</v>
      </c>
      <c r="H52" s="16">
        <v>34000</v>
      </c>
      <c r="I52" s="17">
        <v>49000</v>
      </c>
    </row>
    <row r="53" spans="1:9" s="1" customFormat="1" x14ac:dyDescent="0.2">
      <c r="A53" s="277">
        <v>48</v>
      </c>
      <c r="B53" s="278"/>
      <c r="C53" s="279"/>
      <c r="D53" s="21">
        <v>3500</v>
      </c>
      <c r="E53" s="16">
        <v>8000</v>
      </c>
      <c r="F53" s="16">
        <v>16000</v>
      </c>
      <c r="G53" s="16">
        <v>30000</v>
      </c>
      <c r="H53" s="16">
        <v>34000</v>
      </c>
      <c r="I53" s="17">
        <v>49000</v>
      </c>
    </row>
    <row r="54" spans="1:9" s="1" customFormat="1" x14ac:dyDescent="0.2">
      <c r="A54" s="277">
        <v>49</v>
      </c>
      <c r="B54" s="278"/>
      <c r="C54" s="279"/>
      <c r="D54" s="21">
        <v>3500</v>
      </c>
      <c r="E54" s="16">
        <v>8000</v>
      </c>
      <c r="F54" s="16">
        <v>16000</v>
      </c>
      <c r="G54" s="16">
        <v>30000</v>
      </c>
      <c r="H54" s="16">
        <v>34000</v>
      </c>
      <c r="I54" s="17">
        <v>49000</v>
      </c>
    </row>
    <row r="55" spans="1:9" s="1" customFormat="1" x14ac:dyDescent="0.2">
      <c r="A55" s="277">
        <v>50</v>
      </c>
      <c r="B55" s="278"/>
      <c r="C55" s="279"/>
      <c r="D55" s="21">
        <v>3500</v>
      </c>
      <c r="E55" s="16">
        <v>8000</v>
      </c>
      <c r="F55" s="16">
        <v>16000</v>
      </c>
      <c r="G55" s="16">
        <v>30000</v>
      </c>
      <c r="H55" s="16">
        <v>34000</v>
      </c>
      <c r="I55" s="17">
        <v>49000</v>
      </c>
    </row>
    <row r="56" spans="1:9" s="1" customFormat="1" x14ac:dyDescent="0.2">
      <c r="A56" s="277">
        <v>51</v>
      </c>
      <c r="B56" s="278"/>
      <c r="C56" s="279"/>
      <c r="D56" s="21">
        <v>3500</v>
      </c>
      <c r="E56" s="16">
        <v>8000</v>
      </c>
      <c r="F56" s="16">
        <v>16000</v>
      </c>
      <c r="G56" s="16">
        <v>30000</v>
      </c>
      <c r="H56" s="16">
        <v>34000</v>
      </c>
      <c r="I56" s="17">
        <v>49000</v>
      </c>
    </row>
    <row r="57" spans="1:9" s="1" customFormat="1" x14ac:dyDescent="0.2">
      <c r="A57" s="277">
        <v>52</v>
      </c>
      <c r="B57" s="278"/>
      <c r="C57" s="279"/>
      <c r="D57" s="21">
        <v>3500</v>
      </c>
      <c r="E57" s="16">
        <v>8000</v>
      </c>
      <c r="F57" s="16">
        <v>16000</v>
      </c>
      <c r="G57" s="16">
        <v>30000</v>
      </c>
      <c r="H57" s="16">
        <v>34000</v>
      </c>
      <c r="I57" s="17">
        <v>49000</v>
      </c>
    </row>
    <row r="58" spans="1:9" s="1" customFormat="1" x14ac:dyDescent="0.2">
      <c r="A58" s="277">
        <v>53</v>
      </c>
      <c r="B58" s="278"/>
      <c r="C58" s="279"/>
      <c r="D58" s="21">
        <v>3500</v>
      </c>
      <c r="E58" s="16">
        <v>8000</v>
      </c>
      <c r="F58" s="16">
        <v>16000</v>
      </c>
      <c r="G58" s="16">
        <v>30000</v>
      </c>
      <c r="H58" s="16">
        <v>34000</v>
      </c>
      <c r="I58" s="17">
        <v>49000</v>
      </c>
    </row>
    <row r="59" spans="1:9" s="1" customFormat="1" x14ac:dyDescent="0.2">
      <c r="A59" s="277">
        <v>54</v>
      </c>
      <c r="B59" s="278"/>
      <c r="C59" s="279"/>
      <c r="D59" s="21">
        <v>3500</v>
      </c>
      <c r="E59" s="16">
        <v>8000</v>
      </c>
      <c r="F59" s="16">
        <v>16000</v>
      </c>
      <c r="G59" s="16">
        <v>30000</v>
      </c>
      <c r="H59" s="16">
        <v>34000</v>
      </c>
      <c r="I59" s="17">
        <v>49000</v>
      </c>
    </row>
    <row r="60" spans="1:9" s="1" customFormat="1" x14ac:dyDescent="0.2">
      <c r="A60" s="277">
        <v>55</v>
      </c>
      <c r="B60" s="278"/>
      <c r="C60" s="279"/>
      <c r="D60" s="21">
        <v>3500</v>
      </c>
      <c r="E60" s="16">
        <v>8000</v>
      </c>
      <c r="F60" s="16">
        <v>16000</v>
      </c>
      <c r="G60" s="16">
        <v>30000</v>
      </c>
      <c r="H60" s="16">
        <v>34000</v>
      </c>
      <c r="I60" s="17">
        <v>49000</v>
      </c>
    </row>
    <row r="61" spans="1:9" s="1" customFormat="1" x14ac:dyDescent="0.2">
      <c r="A61" s="277">
        <v>56</v>
      </c>
      <c r="B61" s="278"/>
      <c r="C61" s="279"/>
      <c r="D61" s="21">
        <v>3500</v>
      </c>
      <c r="E61" s="16">
        <v>8000</v>
      </c>
      <c r="F61" s="16">
        <v>16000</v>
      </c>
      <c r="G61" s="16">
        <v>30000</v>
      </c>
      <c r="H61" s="16">
        <v>34000</v>
      </c>
      <c r="I61" s="17">
        <v>49000</v>
      </c>
    </row>
    <row r="62" spans="1:9" s="1" customFormat="1" x14ac:dyDescent="0.2">
      <c r="A62" s="277">
        <v>57</v>
      </c>
      <c r="B62" s="278"/>
      <c r="C62" s="279"/>
      <c r="D62" s="21">
        <v>3500</v>
      </c>
      <c r="E62" s="16">
        <v>8000</v>
      </c>
      <c r="F62" s="16">
        <v>16000</v>
      </c>
      <c r="G62" s="16">
        <v>30000</v>
      </c>
      <c r="H62" s="16">
        <v>34000</v>
      </c>
      <c r="I62" s="17">
        <v>49000</v>
      </c>
    </row>
    <row r="63" spans="1:9" s="1" customFormat="1" x14ac:dyDescent="0.2">
      <c r="A63" s="277">
        <v>58</v>
      </c>
      <c r="B63" s="278"/>
      <c r="C63" s="279"/>
      <c r="D63" s="21">
        <v>3500</v>
      </c>
      <c r="E63" s="16">
        <v>8000</v>
      </c>
      <c r="F63" s="16">
        <v>16000</v>
      </c>
      <c r="G63" s="16">
        <v>30000</v>
      </c>
      <c r="H63" s="16">
        <v>34000</v>
      </c>
      <c r="I63" s="17">
        <v>49000</v>
      </c>
    </row>
    <row r="64" spans="1:9" s="1" customFormat="1" x14ac:dyDescent="0.2">
      <c r="A64" s="277">
        <v>59</v>
      </c>
      <c r="B64" s="278"/>
      <c r="C64" s="279"/>
      <c r="D64" s="21">
        <v>3500</v>
      </c>
      <c r="E64" s="16">
        <v>8000</v>
      </c>
      <c r="F64" s="16">
        <v>16000</v>
      </c>
      <c r="G64" s="16">
        <v>30000</v>
      </c>
      <c r="H64" s="16">
        <v>34000</v>
      </c>
      <c r="I64" s="17">
        <v>49000</v>
      </c>
    </row>
    <row r="65" spans="1:9" s="1" customFormat="1" x14ac:dyDescent="0.2">
      <c r="A65" s="277">
        <v>60</v>
      </c>
      <c r="B65" s="278"/>
      <c r="C65" s="279"/>
      <c r="D65" s="21">
        <v>3500</v>
      </c>
      <c r="E65" s="16">
        <v>8000</v>
      </c>
      <c r="F65" s="16">
        <v>16000</v>
      </c>
      <c r="G65" s="16">
        <v>30000</v>
      </c>
      <c r="H65" s="16">
        <v>34000</v>
      </c>
      <c r="I65" s="17">
        <v>49000</v>
      </c>
    </row>
    <row r="66" spans="1:9" s="1" customFormat="1" x14ac:dyDescent="0.2">
      <c r="A66" s="277">
        <v>61</v>
      </c>
      <c r="B66" s="278"/>
      <c r="C66" s="279"/>
      <c r="D66" s="21">
        <v>3500</v>
      </c>
      <c r="E66" s="16">
        <v>8000</v>
      </c>
      <c r="F66" s="16">
        <v>16000</v>
      </c>
      <c r="G66" s="16">
        <v>30000</v>
      </c>
      <c r="H66" s="16">
        <v>34000</v>
      </c>
      <c r="I66" s="17">
        <v>49000</v>
      </c>
    </row>
    <row r="67" spans="1:9" s="1" customFormat="1" x14ac:dyDescent="0.2">
      <c r="A67" s="277">
        <v>62</v>
      </c>
      <c r="B67" s="278"/>
      <c r="C67" s="279"/>
      <c r="D67" s="21">
        <v>3500</v>
      </c>
      <c r="E67" s="16">
        <v>8000</v>
      </c>
      <c r="F67" s="16">
        <v>16000</v>
      </c>
      <c r="G67" s="16">
        <v>30000</v>
      </c>
      <c r="H67" s="16">
        <v>34000</v>
      </c>
      <c r="I67" s="17">
        <v>49000</v>
      </c>
    </row>
    <row r="68" spans="1:9" s="1" customFormat="1" x14ac:dyDescent="0.2">
      <c r="A68" s="277">
        <v>63</v>
      </c>
      <c r="B68" s="278"/>
      <c r="C68" s="279"/>
      <c r="D68" s="21">
        <v>3500</v>
      </c>
      <c r="E68" s="16">
        <v>8000</v>
      </c>
      <c r="F68" s="16">
        <v>16000</v>
      </c>
      <c r="G68" s="16">
        <v>30000</v>
      </c>
      <c r="H68" s="16">
        <v>34000</v>
      </c>
      <c r="I68" s="17">
        <v>49000</v>
      </c>
    </row>
    <row r="69" spans="1:9" s="1" customFormat="1" x14ac:dyDescent="0.2">
      <c r="A69" s="277">
        <v>64</v>
      </c>
      <c r="B69" s="278"/>
      <c r="C69" s="279"/>
      <c r="D69" s="21">
        <v>3500</v>
      </c>
      <c r="E69" s="16">
        <v>8000</v>
      </c>
      <c r="F69" s="16">
        <v>16000</v>
      </c>
      <c r="G69" s="16">
        <v>30000</v>
      </c>
      <c r="H69" s="16">
        <v>34000</v>
      </c>
      <c r="I69" s="17">
        <v>49000</v>
      </c>
    </row>
    <row r="70" spans="1:9" s="1" customFormat="1" x14ac:dyDescent="0.2">
      <c r="A70" s="277">
        <v>65</v>
      </c>
      <c r="B70" s="278"/>
      <c r="C70" s="279"/>
      <c r="D70" s="21">
        <v>3500</v>
      </c>
      <c r="E70" s="16">
        <v>8000</v>
      </c>
      <c r="F70" s="16">
        <v>16000</v>
      </c>
      <c r="G70" s="16">
        <v>30000</v>
      </c>
      <c r="H70" s="16">
        <v>34000</v>
      </c>
      <c r="I70" s="17">
        <v>49000</v>
      </c>
    </row>
    <row r="71" spans="1:9" s="1" customFormat="1" x14ac:dyDescent="0.2">
      <c r="A71" s="277">
        <v>66</v>
      </c>
      <c r="B71" s="278"/>
      <c r="C71" s="279"/>
      <c r="D71" s="21">
        <v>3500</v>
      </c>
      <c r="E71" s="16">
        <v>8000</v>
      </c>
      <c r="F71" s="16">
        <v>16000</v>
      </c>
      <c r="G71" s="16">
        <v>30000</v>
      </c>
      <c r="H71" s="16">
        <v>34000</v>
      </c>
      <c r="I71" s="17">
        <v>49000</v>
      </c>
    </row>
    <row r="72" spans="1:9" s="1" customFormat="1" x14ac:dyDescent="0.2">
      <c r="A72" s="277">
        <v>67</v>
      </c>
      <c r="B72" s="278"/>
      <c r="C72" s="279"/>
      <c r="D72" s="21">
        <v>3500</v>
      </c>
      <c r="E72" s="16">
        <v>8000</v>
      </c>
      <c r="F72" s="16">
        <v>16000</v>
      </c>
      <c r="G72" s="16">
        <v>30000</v>
      </c>
      <c r="H72" s="16">
        <v>34000</v>
      </c>
      <c r="I72" s="17">
        <v>49000</v>
      </c>
    </row>
    <row r="73" spans="1:9" s="1" customFormat="1" x14ac:dyDescent="0.2">
      <c r="A73" s="277">
        <v>68</v>
      </c>
      <c r="B73" s="278"/>
      <c r="C73" s="279"/>
      <c r="D73" s="21">
        <v>3500</v>
      </c>
      <c r="E73" s="16">
        <v>8000</v>
      </c>
      <c r="F73" s="16">
        <v>16000</v>
      </c>
      <c r="G73" s="16">
        <v>30000</v>
      </c>
      <c r="H73" s="16">
        <v>34000</v>
      </c>
      <c r="I73" s="17">
        <v>49000</v>
      </c>
    </row>
    <row r="74" spans="1:9" s="1" customFormat="1" x14ac:dyDescent="0.2">
      <c r="A74" s="277">
        <v>69</v>
      </c>
      <c r="B74" s="278"/>
      <c r="C74" s="279"/>
      <c r="D74" s="21">
        <v>3500</v>
      </c>
      <c r="E74" s="16">
        <v>8000</v>
      </c>
      <c r="F74" s="16">
        <v>16000</v>
      </c>
      <c r="G74" s="16">
        <v>30000</v>
      </c>
      <c r="H74" s="16">
        <v>34000</v>
      </c>
      <c r="I74" s="17">
        <v>49000</v>
      </c>
    </row>
    <row r="75" spans="1:9" s="1" customFormat="1" x14ac:dyDescent="0.2">
      <c r="A75" s="277">
        <v>70</v>
      </c>
      <c r="B75" s="278"/>
      <c r="C75" s="279"/>
      <c r="D75" s="21">
        <v>3500</v>
      </c>
      <c r="E75" s="16">
        <v>8000</v>
      </c>
      <c r="F75" s="16">
        <v>16000</v>
      </c>
      <c r="G75" s="16">
        <v>30000</v>
      </c>
      <c r="H75" s="16">
        <v>34000</v>
      </c>
      <c r="I75" s="17">
        <v>49000</v>
      </c>
    </row>
    <row r="76" spans="1:9" s="1" customFormat="1" x14ac:dyDescent="0.2">
      <c r="A76" s="277">
        <v>71</v>
      </c>
      <c r="B76" s="278"/>
      <c r="C76" s="279"/>
      <c r="D76" s="21">
        <v>3500</v>
      </c>
      <c r="E76" s="16">
        <v>8000</v>
      </c>
      <c r="F76" s="16">
        <v>16000</v>
      </c>
      <c r="G76" s="16">
        <v>30000</v>
      </c>
      <c r="H76" s="16">
        <v>34000</v>
      </c>
      <c r="I76" s="17">
        <v>49000</v>
      </c>
    </row>
    <row r="77" spans="1:9" s="1" customFormat="1" x14ac:dyDescent="0.2">
      <c r="A77" s="277">
        <v>72</v>
      </c>
      <c r="B77" s="278"/>
      <c r="C77" s="279"/>
      <c r="D77" s="21">
        <v>3500</v>
      </c>
      <c r="E77" s="16">
        <v>8000</v>
      </c>
      <c r="F77" s="16">
        <v>16000</v>
      </c>
      <c r="G77" s="16">
        <v>30000</v>
      </c>
      <c r="H77" s="16">
        <v>34000</v>
      </c>
      <c r="I77" s="17">
        <v>49000</v>
      </c>
    </row>
    <row r="78" spans="1:9" s="1" customFormat="1" x14ac:dyDescent="0.2">
      <c r="A78" s="277">
        <v>73</v>
      </c>
      <c r="B78" s="278"/>
      <c r="C78" s="279"/>
      <c r="D78" s="21">
        <v>3500</v>
      </c>
      <c r="E78" s="16">
        <v>8000</v>
      </c>
      <c r="F78" s="16">
        <v>16000</v>
      </c>
      <c r="G78" s="16">
        <v>30000</v>
      </c>
      <c r="H78" s="16">
        <v>34000</v>
      </c>
      <c r="I78" s="17">
        <v>49000</v>
      </c>
    </row>
    <row r="79" spans="1:9" s="1" customFormat="1" x14ac:dyDescent="0.2">
      <c r="A79" s="277">
        <v>74</v>
      </c>
      <c r="B79" s="278"/>
      <c r="C79" s="279"/>
      <c r="D79" s="21">
        <v>3500</v>
      </c>
      <c r="E79" s="16">
        <v>8000</v>
      </c>
      <c r="F79" s="16">
        <v>16000</v>
      </c>
      <c r="G79" s="16">
        <v>30000</v>
      </c>
      <c r="H79" s="16">
        <v>34000</v>
      </c>
      <c r="I79" s="17">
        <v>49000</v>
      </c>
    </row>
    <row r="80" spans="1:9" s="1" customFormat="1" x14ac:dyDescent="0.2">
      <c r="A80" s="277">
        <v>75</v>
      </c>
      <c r="B80" s="278"/>
      <c r="C80" s="279"/>
      <c r="D80" s="21">
        <v>3500</v>
      </c>
      <c r="E80" s="16">
        <v>8000</v>
      </c>
      <c r="F80" s="16">
        <v>16000</v>
      </c>
      <c r="G80" s="16">
        <v>30000</v>
      </c>
      <c r="H80" s="16">
        <v>34000</v>
      </c>
      <c r="I80" s="17">
        <v>49000</v>
      </c>
    </row>
    <row r="81" spans="1:9" s="1" customFormat="1" x14ac:dyDescent="0.2">
      <c r="A81" s="277">
        <v>76</v>
      </c>
      <c r="B81" s="278"/>
      <c r="C81" s="279"/>
      <c r="D81" s="21">
        <v>3500</v>
      </c>
      <c r="E81" s="16">
        <v>8000</v>
      </c>
      <c r="F81" s="16">
        <v>16000</v>
      </c>
      <c r="G81" s="16">
        <v>30000</v>
      </c>
      <c r="H81" s="16">
        <v>34000</v>
      </c>
      <c r="I81" s="17">
        <v>49000</v>
      </c>
    </row>
    <row r="82" spans="1:9" s="1" customFormat="1" x14ac:dyDescent="0.2">
      <c r="A82" s="277">
        <v>77</v>
      </c>
      <c r="B82" s="278"/>
      <c r="C82" s="279"/>
      <c r="D82" s="21">
        <v>3500</v>
      </c>
      <c r="E82" s="16">
        <v>8000</v>
      </c>
      <c r="F82" s="16">
        <v>16000</v>
      </c>
      <c r="G82" s="16">
        <v>30000</v>
      </c>
      <c r="H82" s="16">
        <v>34000</v>
      </c>
      <c r="I82" s="17">
        <v>49000</v>
      </c>
    </row>
    <row r="83" spans="1:9" s="1" customFormat="1" x14ac:dyDescent="0.2">
      <c r="A83" s="277">
        <v>78</v>
      </c>
      <c r="B83" s="278"/>
      <c r="C83" s="279"/>
      <c r="D83" s="21">
        <v>3500</v>
      </c>
      <c r="E83" s="16">
        <v>8000</v>
      </c>
      <c r="F83" s="16">
        <v>16000</v>
      </c>
      <c r="G83" s="16">
        <v>30000</v>
      </c>
      <c r="H83" s="16">
        <v>34000</v>
      </c>
      <c r="I83" s="17">
        <v>49000</v>
      </c>
    </row>
    <row r="84" spans="1:9" s="1" customFormat="1" x14ac:dyDescent="0.2">
      <c r="A84" s="277">
        <v>79</v>
      </c>
      <c r="B84" s="278"/>
      <c r="C84" s="279"/>
      <c r="D84" s="21">
        <v>3500</v>
      </c>
      <c r="E84" s="16">
        <v>8000</v>
      </c>
      <c r="F84" s="16">
        <v>16000</v>
      </c>
      <c r="G84" s="16">
        <v>30000</v>
      </c>
      <c r="H84" s="16">
        <v>34000</v>
      </c>
      <c r="I84" s="17">
        <v>49000</v>
      </c>
    </row>
    <row r="85" spans="1:9" s="1" customFormat="1" x14ac:dyDescent="0.2">
      <c r="A85" s="277">
        <v>80</v>
      </c>
      <c r="B85" s="278"/>
      <c r="C85" s="279"/>
      <c r="D85" s="21">
        <v>3500</v>
      </c>
      <c r="E85" s="16">
        <v>8000</v>
      </c>
      <c r="F85" s="16">
        <v>16000</v>
      </c>
      <c r="G85" s="16">
        <v>30000</v>
      </c>
      <c r="H85" s="16">
        <v>34000</v>
      </c>
      <c r="I85" s="17">
        <v>49000</v>
      </c>
    </row>
    <row r="86" spans="1:9" s="1" customFormat="1" x14ac:dyDescent="0.2">
      <c r="A86" s="277">
        <v>81</v>
      </c>
      <c r="B86" s="278"/>
      <c r="C86" s="279"/>
      <c r="D86" s="21">
        <v>3500</v>
      </c>
      <c r="E86" s="16">
        <v>8000</v>
      </c>
      <c r="F86" s="16">
        <v>16000</v>
      </c>
      <c r="G86" s="16">
        <v>30000</v>
      </c>
      <c r="H86" s="16">
        <v>34000</v>
      </c>
      <c r="I86" s="17">
        <v>49000</v>
      </c>
    </row>
    <row r="87" spans="1:9" s="1" customFormat="1" x14ac:dyDescent="0.2">
      <c r="A87" s="277">
        <v>82</v>
      </c>
      <c r="B87" s="278"/>
      <c r="C87" s="279"/>
      <c r="D87" s="21">
        <v>3500</v>
      </c>
      <c r="E87" s="16">
        <v>8000</v>
      </c>
      <c r="F87" s="16">
        <v>16000</v>
      </c>
      <c r="G87" s="16">
        <v>30000</v>
      </c>
      <c r="H87" s="16">
        <v>34000</v>
      </c>
      <c r="I87" s="17">
        <v>49000</v>
      </c>
    </row>
    <row r="88" spans="1:9" s="1" customFormat="1" x14ac:dyDescent="0.2">
      <c r="A88" s="277">
        <v>83</v>
      </c>
      <c r="B88" s="278"/>
      <c r="C88" s="279"/>
      <c r="D88" s="21">
        <v>3500</v>
      </c>
      <c r="E88" s="16">
        <v>8000</v>
      </c>
      <c r="F88" s="16">
        <v>16000</v>
      </c>
      <c r="G88" s="16">
        <v>30000</v>
      </c>
      <c r="H88" s="16">
        <v>34000</v>
      </c>
      <c r="I88" s="17">
        <v>49000</v>
      </c>
    </row>
    <row r="89" spans="1:9" s="1" customFormat="1" x14ac:dyDescent="0.2">
      <c r="A89" s="277">
        <v>84</v>
      </c>
      <c r="B89" s="278"/>
      <c r="C89" s="279"/>
      <c r="D89" s="21">
        <v>3500</v>
      </c>
      <c r="E89" s="16">
        <v>8000</v>
      </c>
      <c r="F89" s="16">
        <v>16000</v>
      </c>
      <c r="G89" s="16">
        <v>30000</v>
      </c>
      <c r="H89" s="16">
        <v>34000</v>
      </c>
      <c r="I89" s="17">
        <v>49000</v>
      </c>
    </row>
    <row r="90" spans="1:9" s="1" customFormat="1" x14ac:dyDescent="0.2">
      <c r="A90" s="277">
        <v>85</v>
      </c>
      <c r="B90" s="278"/>
      <c r="C90" s="279"/>
      <c r="D90" s="21">
        <v>3500</v>
      </c>
      <c r="E90" s="16">
        <v>8000</v>
      </c>
      <c r="F90" s="16">
        <v>16000</v>
      </c>
      <c r="G90" s="16">
        <v>30000</v>
      </c>
      <c r="H90" s="16">
        <v>34000</v>
      </c>
      <c r="I90" s="17">
        <v>49000</v>
      </c>
    </row>
    <row r="91" spans="1:9" s="1" customFormat="1" x14ac:dyDescent="0.2">
      <c r="A91" s="277">
        <v>86</v>
      </c>
      <c r="B91" s="278"/>
      <c r="C91" s="279"/>
      <c r="D91" s="21">
        <v>3500</v>
      </c>
      <c r="E91" s="16">
        <v>8000</v>
      </c>
      <c r="F91" s="16">
        <v>16000</v>
      </c>
      <c r="G91" s="16">
        <v>30000</v>
      </c>
      <c r="H91" s="16">
        <v>34000</v>
      </c>
      <c r="I91" s="17">
        <v>49000</v>
      </c>
    </row>
    <row r="92" spans="1:9" s="1" customFormat="1" x14ac:dyDescent="0.2">
      <c r="A92" s="277">
        <v>87</v>
      </c>
      <c r="B92" s="278"/>
      <c r="C92" s="279"/>
      <c r="D92" s="21">
        <v>3500</v>
      </c>
      <c r="E92" s="16">
        <v>8000</v>
      </c>
      <c r="F92" s="16">
        <v>16000</v>
      </c>
      <c r="G92" s="16">
        <v>30000</v>
      </c>
      <c r="H92" s="16">
        <v>34000</v>
      </c>
      <c r="I92" s="17">
        <v>49000</v>
      </c>
    </row>
    <row r="93" spans="1:9" s="1" customFormat="1" x14ac:dyDescent="0.2">
      <c r="A93" s="277">
        <v>88</v>
      </c>
      <c r="B93" s="278"/>
      <c r="C93" s="279"/>
      <c r="D93" s="21">
        <v>3500</v>
      </c>
      <c r="E93" s="16">
        <v>8000</v>
      </c>
      <c r="F93" s="16">
        <v>16000</v>
      </c>
      <c r="G93" s="16">
        <v>30000</v>
      </c>
      <c r="H93" s="16">
        <v>34000</v>
      </c>
      <c r="I93" s="17">
        <v>49000</v>
      </c>
    </row>
    <row r="94" spans="1:9" s="1" customFormat="1" x14ac:dyDescent="0.2">
      <c r="A94" s="277">
        <v>89</v>
      </c>
      <c r="B94" s="278"/>
      <c r="C94" s="279"/>
      <c r="D94" s="21">
        <v>3500</v>
      </c>
      <c r="E94" s="16">
        <v>8000</v>
      </c>
      <c r="F94" s="16">
        <v>16000</v>
      </c>
      <c r="G94" s="16">
        <v>30000</v>
      </c>
      <c r="H94" s="16">
        <v>34000</v>
      </c>
      <c r="I94" s="17">
        <v>49000</v>
      </c>
    </row>
    <row r="95" spans="1:9" s="1" customFormat="1" x14ac:dyDescent="0.2">
      <c r="A95" s="277">
        <v>90</v>
      </c>
      <c r="B95" s="278"/>
      <c r="C95" s="279"/>
      <c r="D95" s="21">
        <v>3500</v>
      </c>
      <c r="E95" s="16">
        <v>8000</v>
      </c>
      <c r="F95" s="16">
        <v>16000</v>
      </c>
      <c r="G95" s="16">
        <v>30000</v>
      </c>
      <c r="H95" s="16">
        <v>34000</v>
      </c>
      <c r="I95" s="17">
        <v>49000</v>
      </c>
    </row>
    <row r="96" spans="1:9" s="1" customFormat="1" x14ac:dyDescent="0.2">
      <c r="A96" s="277">
        <v>91</v>
      </c>
      <c r="B96" s="278"/>
      <c r="C96" s="279"/>
      <c r="D96" s="21">
        <v>3500</v>
      </c>
      <c r="E96" s="16">
        <v>8000</v>
      </c>
      <c r="F96" s="16">
        <v>16000</v>
      </c>
      <c r="G96" s="16">
        <v>30000</v>
      </c>
      <c r="H96" s="16">
        <v>34000</v>
      </c>
      <c r="I96" s="17">
        <v>49000</v>
      </c>
    </row>
    <row r="97" spans="1:9" s="1" customFormat="1" x14ac:dyDescent="0.2">
      <c r="A97" s="277">
        <v>92</v>
      </c>
      <c r="B97" s="278"/>
      <c r="C97" s="279"/>
      <c r="D97" s="21">
        <v>3500</v>
      </c>
      <c r="E97" s="16">
        <v>8000</v>
      </c>
      <c r="F97" s="16">
        <v>16000</v>
      </c>
      <c r="G97" s="16">
        <v>30000</v>
      </c>
      <c r="H97" s="16">
        <v>34000</v>
      </c>
      <c r="I97" s="17">
        <v>49000</v>
      </c>
    </row>
    <row r="98" spans="1:9" s="1" customFormat="1" x14ac:dyDescent="0.2">
      <c r="A98" s="277">
        <v>93</v>
      </c>
      <c r="B98" s="278"/>
      <c r="C98" s="279"/>
      <c r="D98" s="21">
        <v>3500</v>
      </c>
      <c r="E98" s="16">
        <v>8000</v>
      </c>
      <c r="F98" s="16">
        <v>16000</v>
      </c>
      <c r="G98" s="16">
        <v>30000</v>
      </c>
      <c r="H98" s="16">
        <v>34000</v>
      </c>
      <c r="I98" s="17">
        <v>49000</v>
      </c>
    </row>
    <row r="99" spans="1:9" s="1" customFormat="1" x14ac:dyDescent="0.2">
      <c r="A99" s="277">
        <v>94</v>
      </c>
      <c r="B99" s="278"/>
      <c r="C99" s="279"/>
      <c r="D99" s="21">
        <v>3500</v>
      </c>
      <c r="E99" s="16">
        <v>8000</v>
      </c>
      <c r="F99" s="16">
        <v>16000</v>
      </c>
      <c r="G99" s="16">
        <v>30000</v>
      </c>
      <c r="H99" s="16">
        <v>34000</v>
      </c>
      <c r="I99" s="17">
        <v>49000</v>
      </c>
    </row>
    <row r="100" spans="1:9" s="1" customFormat="1" x14ac:dyDescent="0.2">
      <c r="A100" s="277">
        <v>95</v>
      </c>
      <c r="B100" s="278"/>
      <c r="C100" s="279"/>
      <c r="D100" s="21">
        <v>3500</v>
      </c>
      <c r="E100" s="16">
        <v>8000</v>
      </c>
      <c r="F100" s="16">
        <v>16000</v>
      </c>
      <c r="G100" s="16">
        <v>30000</v>
      </c>
      <c r="H100" s="16">
        <v>34000</v>
      </c>
      <c r="I100" s="17">
        <v>49000</v>
      </c>
    </row>
    <row r="101" spans="1:9" s="1" customFormat="1" x14ac:dyDescent="0.2">
      <c r="A101" s="277">
        <v>96</v>
      </c>
      <c r="B101" s="278"/>
      <c r="C101" s="279"/>
      <c r="D101" s="21">
        <v>3500</v>
      </c>
      <c r="E101" s="16">
        <v>8000</v>
      </c>
      <c r="F101" s="16">
        <v>16000</v>
      </c>
      <c r="G101" s="16">
        <v>30000</v>
      </c>
      <c r="H101" s="16">
        <v>34000</v>
      </c>
      <c r="I101" s="17">
        <v>49000</v>
      </c>
    </row>
    <row r="102" spans="1:9" s="1" customFormat="1" x14ac:dyDescent="0.2">
      <c r="A102" s="277">
        <v>97</v>
      </c>
      <c r="B102" s="278"/>
      <c r="C102" s="279"/>
      <c r="D102" s="21">
        <v>3500</v>
      </c>
      <c r="E102" s="16">
        <v>8000</v>
      </c>
      <c r="F102" s="16">
        <v>16000</v>
      </c>
      <c r="G102" s="16">
        <v>30000</v>
      </c>
      <c r="H102" s="16">
        <v>34000</v>
      </c>
      <c r="I102" s="17">
        <v>49000</v>
      </c>
    </row>
    <row r="103" spans="1:9" s="1" customFormat="1" x14ac:dyDescent="0.2">
      <c r="A103" s="277">
        <v>98</v>
      </c>
      <c r="B103" s="278"/>
      <c r="C103" s="279"/>
      <c r="D103" s="21">
        <v>3500</v>
      </c>
      <c r="E103" s="16">
        <v>8000</v>
      </c>
      <c r="F103" s="16">
        <v>16000</v>
      </c>
      <c r="G103" s="16">
        <v>30000</v>
      </c>
      <c r="H103" s="16">
        <v>34000</v>
      </c>
      <c r="I103" s="17">
        <v>49000</v>
      </c>
    </row>
    <row r="104" spans="1:9" s="1" customFormat="1" x14ac:dyDescent="0.2">
      <c r="A104" s="277">
        <v>99</v>
      </c>
      <c r="B104" s="278"/>
      <c r="C104" s="279"/>
      <c r="D104" s="21">
        <v>3500</v>
      </c>
      <c r="E104" s="16">
        <v>8000</v>
      </c>
      <c r="F104" s="16">
        <v>16000</v>
      </c>
      <c r="G104" s="16">
        <v>30000</v>
      </c>
      <c r="H104" s="16">
        <v>34000</v>
      </c>
      <c r="I104" s="17">
        <v>49000</v>
      </c>
    </row>
    <row r="105" spans="1:9" s="1" customFormat="1" ht="13.5" thickBot="1" x14ac:dyDescent="0.25">
      <c r="A105" s="280">
        <v>100</v>
      </c>
      <c r="B105" s="281"/>
      <c r="C105" s="282"/>
      <c r="D105" s="25">
        <v>3500</v>
      </c>
      <c r="E105" s="26">
        <v>8000</v>
      </c>
      <c r="F105" s="26">
        <v>16000</v>
      </c>
      <c r="G105" s="26">
        <v>30000</v>
      </c>
      <c r="H105" s="26">
        <v>34000</v>
      </c>
      <c r="I105" s="27">
        <v>49000</v>
      </c>
    </row>
    <row r="106" spans="1:9" s="1" customFormat="1" ht="13.5" thickTop="1" x14ac:dyDescent="0.2"/>
    <row r="107" spans="1:9" s="1" customFormat="1" x14ac:dyDescent="0.2"/>
    <row r="108" spans="1:9" s="1" customFormat="1" x14ac:dyDescent="0.2"/>
    <row r="109" spans="1:9" s="1" customFormat="1" x14ac:dyDescent="0.2"/>
    <row r="110" spans="1:9" s="1" customFormat="1" x14ac:dyDescent="0.2"/>
    <row r="111" spans="1:9" s="1" customFormat="1" x14ac:dyDescent="0.2"/>
    <row r="112" spans="1:9" s="1" customFormat="1" x14ac:dyDescent="0.2"/>
    <row r="113" s="1" customFormat="1" x14ac:dyDescent="0.2"/>
    <row r="114" s="1" customFormat="1" x14ac:dyDescent="0.2"/>
    <row r="115" s="1" customFormat="1" x14ac:dyDescent="0.2"/>
    <row r="116" s="1" customFormat="1" x14ac:dyDescent="0.2"/>
  </sheetData>
  <mergeCells count="104">
    <mergeCell ref="A92:C92"/>
    <mergeCell ref="A93:C93"/>
    <mergeCell ref="A94:C94"/>
    <mergeCell ref="A95:C95"/>
    <mergeCell ref="A96:C96"/>
    <mergeCell ref="A97:C97"/>
    <mergeCell ref="A104:C104"/>
    <mergeCell ref="A105:C105"/>
    <mergeCell ref="A98:C98"/>
    <mergeCell ref="A99:C99"/>
    <mergeCell ref="A100:C100"/>
    <mergeCell ref="A101:C101"/>
    <mergeCell ref="A102:C102"/>
    <mergeCell ref="A103:C103"/>
    <mergeCell ref="A83:C83"/>
    <mergeCell ref="A84:C84"/>
    <mergeCell ref="A85:C85"/>
    <mergeCell ref="A86:C86"/>
    <mergeCell ref="A87:C87"/>
    <mergeCell ref="A88:C88"/>
    <mergeCell ref="A89:C89"/>
    <mergeCell ref="A90:C90"/>
    <mergeCell ref="A91:C91"/>
    <mergeCell ref="A74:C74"/>
    <mergeCell ref="A75:C75"/>
    <mergeCell ref="A76:C76"/>
    <mergeCell ref="A77:C77"/>
    <mergeCell ref="A78:C78"/>
    <mergeCell ref="A79:C79"/>
    <mergeCell ref="A80:C80"/>
    <mergeCell ref="A81:C81"/>
    <mergeCell ref="A82:C82"/>
    <mergeCell ref="A65:C65"/>
    <mergeCell ref="A66:C66"/>
    <mergeCell ref="A67:C67"/>
    <mergeCell ref="A68:C68"/>
    <mergeCell ref="A69:C69"/>
    <mergeCell ref="A70:C70"/>
    <mergeCell ref="A71:C71"/>
    <mergeCell ref="A72:C72"/>
    <mergeCell ref="A73:C73"/>
    <mergeCell ref="A56:C56"/>
    <mergeCell ref="A57:C57"/>
    <mergeCell ref="A58:C58"/>
    <mergeCell ref="A59:C59"/>
    <mergeCell ref="A60:C60"/>
    <mergeCell ref="A61:C61"/>
    <mergeCell ref="A62:C62"/>
    <mergeCell ref="A63:C63"/>
    <mergeCell ref="A64:C64"/>
    <mergeCell ref="A47:C47"/>
    <mergeCell ref="A48:C48"/>
    <mergeCell ref="A49:C49"/>
    <mergeCell ref="A50:C50"/>
    <mergeCell ref="A51:C51"/>
    <mergeCell ref="A52:C52"/>
    <mergeCell ref="A53:C53"/>
    <mergeCell ref="A54:C54"/>
    <mergeCell ref="A55:C55"/>
    <mergeCell ref="A38:C38"/>
    <mergeCell ref="A39:C39"/>
    <mergeCell ref="A40:C40"/>
    <mergeCell ref="A41:C41"/>
    <mergeCell ref="A42:C42"/>
    <mergeCell ref="A43:C43"/>
    <mergeCell ref="A44:C44"/>
    <mergeCell ref="A45:C45"/>
    <mergeCell ref="A46:C46"/>
    <mergeCell ref="A29:C29"/>
    <mergeCell ref="A30:C30"/>
    <mergeCell ref="A31:C31"/>
    <mergeCell ref="A32:C32"/>
    <mergeCell ref="A33:C33"/>
    <mergeCell ref="A34:C34"/>
    <mergeCell ref="A35:C35"/>
    <mergeCell ref="A36:C36"/>
    <mergeCell ref="A37:C37"/>
    <mergeCell ref="A20:C20"/>
    <mergeCell ref="A21:C21"/>
    <mergeCell ref="A22:C22"/>
    <mergeCell ref="A23:C23"/>
    <mergeCell ref="A24:C24"/>
    <mergeCell ref="A25:C25"/>
    <mergeCell ref="A26:C26"/>
    <mergeCell ref="A27:C27"/>
    <mergeCell ref="A28:C28"/>
    <mergeCell ref="A11:C11"/>
    <mergeCell ref="A12:C12"/>
    <mergeCell ref="A13:C13"/>
    <mergeCell ref="A14:C14"/>
    <mergeCell ref="A15:C15"/>
    <mergeCell ref="A16:C16"/>
    <mergeCell ref="A17:C17"/>
    <mergeCell ref="A18:C18"/>
    <mergeCell ref="A19:C19"/>
    <mergeCell ref="A1:I1"/>
    <mergeCell ref="A3:C4"/>
    <mergeCell ref="D3:I3"/>
    <mergeCell ref="A5:C5"/>
    <mergeCell ref="A6:C6"/>
    <mergeCell ref="A7:C7"/>
    <mergeCell ref="A8:C8"/>
    <mergeCell ref="A9:C9"/>
    <mergeCell ref="A10:C10"/>
  </mergeCells>
  <phoneticPr fontId="31"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5"/>
  <sheetViews>
    <sheetView topLeftCell="A76" workbookViewId="0">
      <selection activeCell="J15" sqref="J15"/>
    </sheetView>
  </sheetViews>
  <sheetFormatPr defaultRowHeight="12.75" x14ac:dyDescent="0.2"/>
  <cols>
    <col min="1" max="1" width="22.28515625" customWidth="1"/>
    <col min="3" max="3" width="11.42578125" customWidth="1"/>
    <col min="4" max="4" width="14.7109375" customWidth="1"/>
    <col min="5" max="10" width="11.28515625" customWidth="1"/>
  </cols>
  <sheetData>
    <row r="1" spans="1:10" s="1" customFormat="1" ht="56.25" customHeight="1" x14ac:dyDescent="0.2">
      <c r="A1" s="283" t="s">
        <v>95</v>
      </c>
      <c r="B1" s="264"/>
      <c r="C1" s="264"/>
      <c r="D1" s="264"/>
      <c r="E1" s="264"/>
      <c r="F1" s="264"/>
      <c r="G1" s="264"/>
      <c r="H1" s="7"/>
      <c r="I1" s="8"/>
      <c r="J1" s="8"/>
    </row>
    <row r="2" spans="1:10" s="1" customFormat="1" ht="13.5" thickBot="1" x14ac:dyDescent="0.25"/>
    <row r="3" spans="1:10" s="1" customFormat="1" ht="40.5" customHeight="1" thickTop="1" x14ac:dyDescent="0.2">
      <c r="A3" s="284" t="s">
        <v>27</v>
      </c>
      <c r="B3" s="269"/>
      <c r="C3" s="270"/>
      <c r="D3" s="286" t="s">
        <v>34</v>
      </c>
      <c r="E3" s="287"/>
      <c r="F3" s="287"/>
      <c r="G3" s="288"/>
    </row>
    <row r="4" spans="1:10" s="1" customFormat="1" ht="13.5" thickBot="1" x14ac:dyDescent="0.25">
      <c r="A4" s="285"/>
      <c r="B4" s="272"/>
      <c r="C4" s="273"/>
      <c r="D4" s="28">
        <v>1</v>
      </c>
      <c r="E4" s="29" t="s">
        <v>29</v>
      </c>
      <c r="F4" s="29" t="s">
        <v>30</v>
      </c>
      <c r="G4" s="11" t="s">
        <v>35</v>
      </c>
    </row>
    <row r="5" spans="1:10" s="1" customFormat="1" ht="13.5" thickTop="1" x14ac:dyDescent="0.2">
      <c r="A5" s="289">
        <v>0</v>
      </c>
      <c r="B5" s="290"/>
      <c r="C5" s="291"/>
      <c r="D5" s="12">
        <v>50</v>
      </c>
      <c r="E5" s="13">
        <v>100</v>
      </c>
      <c r="F5" s="13">
        <v>100</v>
      </c>
      <c r="G5" s="14">
        <v>400</v>
      </c>
    </row>
    <row r="6" spans="1:10" s="1" customFormat="1" x14ac:dyDescent="0.2">
      <c r="A6" s="277">
        <v>1</v>
      </c>
      <c r="B6" s="278"/>
      <c r="C6" s="279"/>
      <c r="D6" s="21">
        <v>950</v>
      </c>
      <c r="E6" s="16">
        <v>1500</v>
      </c>
      <c r="F6" s="16">
        <v>2000</v>
      </c>
      <c r="G6" s="17">
        <v>5000</v>
      </c>
    </row>
    <row r="7" spans="1:10" s="1" customFormat="1" x14ac:dyDescent="0.2">
      <c r="A7" s="277">
        <v>2</v>
      </c>
      <c r="B7" s="278"/>
      <c r="C7" s="279"/>
      <c r="D7" s="21">
        <v>950</v>
      </c>
      <c r="E7" s="16">
        <v>1500</v>
      </c>
      <c r="F7" s="16">
        <v>2000</v>
      </c>
      <c r="G7" s="17">
        <v>5000</v>
      </c>
    </row>
    <row r="8" spans="1:10" s="1" customFormat="1" x14ac:dyDescent="0.2">
      <c r="A8" s="277">
        <v>3</v>
      </c>
      <c r="B8" s="278"/>
      <c r="C8" s="279"/>
      <c r="D8" s="21">
        <v>950</v>
      </c>
      <c r="E8" s="16">
        <v>1500</v>
      </c>
      <c r="F8" s="16">
        <v>2000</v>
      </c>
      <c r="G8" s="17">
        <v>5000</v>
      </c>
    </row>
    <row r="9" spans="1:10" s="1" customFormat="1" x14ac:dyDescent="0.2">
      <c r="A9" s="277">
        <v>4</v>
      </c>
      <c r="B9" s="278"/>
      <c r="C9" s="279"/>
      <c r="D9" s="21">
        <v>950</v>
      </c>
      <c r="E9" s="16">
        <v>1500</v>
      </c>
      <c r="F9" s="16">
        <v>2000</v>
      </c>
      <c r="G9" s="17">
        <v>5000</v>
      </c>
    </row>
    <row r="10" spans="1:10" s="1" customFormat="1" x14ac:dyDescent="0.2">
      <c r="A10" s="277">
        <v>5</v>
      </c>
      <c r="B10" s="278"/>
      <c r="C10" s="279"/>
      <c r="D10" s="30">
        <v>1750</v>
      </c>
      <c r="E10" s="19">
        <v>2800</v>
      </c>
      <c r="F10" s="19">
        <v>4200</v>
      </c>
      <c r="G10" s="20">
        <v>8000</v>
      </c>
    </row>
    <row r="11" spans="1:10" s="1" customFormat="1" x14ac:dyDescent="0.2">
      <c r="A11" s="277">
        <v>6</v>
      </c>
      <c r="B11" s="278"/>
      <c r="C11" s="279"/>
      <c r="D11" s="30">
        <v>1750</v>
      </c>
      <c r="E11" s="19">
        <v>2800</v>
      </c>
      <c r="F11" s="19">
        <v>4200</v>
      </c>
      <c r="G11" s="20">
        <v>8000</v>
      </c>
    </row>
    <row r="12" spans="1:10" s="1" customFormat="1" x14ac:dyDescent="0.2">
      <c r="A12" s="277">
        <v>7</v>
      </c>
      <c r="B12" s="278"/>
      <c r="C12" s="279"/>
      <c r="D12" s="30">
        <v>1750</v>
      </c>
      <c r="E12" s="19">
        <v>2800</v>
      </c>
      <c r="F12" s="19">
        <v>4200</v>
      </c>
      <c r="G12" s="20">
        <v>8000</v>
      </c>
    </row>
    <row r="13" spans="1:10" s="1" customFormat="1" x14ac:dyDescent="0.2">
      <c r="A13" s="277">
        <v>8</v>
      </c>
      <c r="B13" s="278"/>
      <c r="C13" s="279"/>
      <c r="D13" s="21">
        <v>2300</v>
      </c>
      <c r="E13" s="16">
        <v>3800</v>
      </c>
      <c r="F13" s="16">
        <v>5800</v>
      </c>
      <c r="G13" s="17">
        <v>10000</v>
      </c>
    </row>
    <row r="14" spans="1:10" s="1" customFormat="1" x14ac:dyDescent="0.2">
      <c r="A14" s="277">
        <v>9</v>
      </c>
      <c r="B14" s="278"/>
      <c r="C14" s="279"/>
      <c r="D14" s="21">
        <v>2300</v>
      </c>
      <c r="E14" s="16">
        <v>3800</v>
      </c>
      <c r="F14" s="16">
        <v>5800</v>
      </c>
      <c r="G14" s="17">
        <v>10000</v>
      </c>
    </row>
    <row r="15" spans="1:10" s="1" customFormat="1" x14ac:dyDescent="0.2">
      <c r="A15" s="277">
        <v>10</v>
      </c>
      <c r="B15" s="278"/>
      <c r="C15" s="279"/>
      <c r="D15" s="21">
        <v>2300</v>
      </c>
      <c r="E15" s="16">
        <v>3800</v>
      </c>
      <c r="F15" s="16">
        <v>5800</v>
      </c>
      <c r="G15" s="17">
        <v>10000</v>
      </c>
    </row>
    <row r="16" spans="1:10" s="1" customFormat="1" x14ac:dyDescent="0.2">
      <c r="A16" s="277">
        <v>11</v>
      </c>
      <c r="B16" s="278"/>
      <c r="C16" s="279"/>
      <c r="D16" s="21">
        <v>2300</v>
      </c>
      <c r="E16" s="16">
        <v>3800</v>
      </c>
      <c r="F16" s="16">
        <v>5800</v>
      </c>
      <c r="G16" s="17">
        <v>10000</v>
      </c>
    </row>
    <row r="17" spans="1:7" s="1" customFormat="1" x14ac:dyDescent="0.2">
      <c r="A17" s="277">
        <v>12</v>
      </c>
      <c r="B17" s="278"/>
      <c r="C17" s="279"/>
      <c r="D17" s="21">
        <v>2300</v>
      </c>
      <c r="E17" s="16">
        <v>3800</v>
      </c>
      <c r="F17" s="16">
        <v>5800</v>
      </c>
      <c r="G17" s="17">
        <v>10000</v>
      </c>
    </row>
    <row r="18" spans="1:7" s="1" customFormat="1" x14ac:dyDescent="0.2">
      <c r="A18" s="277">
        <v>13</v>
      </c>
      <c r="B18" s="278"/>
      <c r="C18" s="279"/>
      <c r="D18" s="30">
        <v>3500</v>
      </c>
      <c r="E18" s="19">
        <v>7500</v>
      </c>
      <c r="F18" s="19">
        <v>15000</v>
      </c>
      <c r="G18" s="20">
        <v>29000</v>
      </c>
    </row>
    <row r="19" spans="1:7" s="1" customFormat="1" x14ac:dyDescent="0.2">
      <c r="A19" s="277">
        <v>14</v>
      </c>
      <c r="B19" s="278"/>
      <c r="C19" s="279"/>
      <c r="D19" s="30">
        <v>3500</v>
      </c>
      <c r="E19" s="19">
        <v>7500</v>
      </c>
      <c r="F19" s="19">
        <v>15000</v>
      </c>
      <c r="G19" s="20">
        <v>29000</v>
      </c>
    </row>
    <row r="20" spans="1:7" s="1" customFormat="1" x14ac:dyDescent="0.2">
      <c r="A20" s="277">
        <v>15</v>
      </c>
      <c r="B20" s="278"/>
      <c r="C20" s="279"/>
      <c r="D20" s="30">
        <v>3500</v>
      </c>
      <c r="E20" s="19">
        <v>7500</v>
      </c>
      <c r="F20" s="19">
        <v>15000</v>
      </c>
      <c r="G20" s="20">
        <v>29000</v>
      </c>
    </row>
    <row r="21" spans="1:7" s="1" customFormat="1" x14ac:dyDescent="0.2">
      <c r="A21" s="277">
        <v>16</v>
      </c>
      <c r="B21" s="278"/>
      <c r="C21" s="279"/>
      <c r="D21" s="21">
        <v>4500</v>
      </c>
      <c r="E21" s="16">
        <v>10000</v>
      </c>
      <c r="F21" s="16">
        <v>20000</v>
      </c>
      <c r="G21" s="17">
        <v>30000</v>
      </c>
    </row>
    <row r="22" spans="1:7" s="1" customFormat="1" x14ac:dyDescent="0.2">
      <c r="A22" s="277">
        <v>17</v>
      </c>
      <c r="B22" s="278"/>
      <c r="C22" s="279"/>
      <c r="D22" s="21">
        <v>4500</v>
      </c>
      <c r="E22" s="16">
        <v>10000</v>
      </c>
      <c r="F22" s="16">
        <v>20000</v>
      </c>
      <c r="G22" s="17">
        <v>30000</v>
      </c>
    </row>
    <row r="23" spans="1:7" s="1" customFormat="1" x14ac:dyDescent="0.2">
      <c r="A23" s="277">
        <v>18</v>
      </c>
      <c r="B23" s="278"/>
      <c r="C23" s="279"/>
      <c r="D23" s="21">
        <v>4500</v>
      </c>
      <c r="E23" s="16">
        <v>10000</v>
      </c>
      <c r="F23" s="16">
        <v>20000</v>
      </c>
      <c r="G23" s="17">
        <v>30000</v>
      </c>
    </row>
    <row r="24" spans="1:7" s="1" customFormat="1" x14ac:dyDescent="0.2">
      <c r="A24" s="277">
        <v>19</v>
      </c>
      <c r="B24" s="278"/>
      <c r="C24" s="279"/>
      <c r="D24" s="21">
        <v>4500</v>
      </c>
      <c r="E24" s="16">
        <v>10000</v>
      </c>
      <c r="F24" s="16">
        <v>20000</v>
      </c>
      <c r="G24" s="17">
        <v>30000</v>
      </c>
    </row>
    <row r="25" spans="1:7" s="1" customFormat="1" x14ac:dyDescent="0.2">
      <c r="A25" s="277">
        <v>20</v>
      </c>
      <c r="B25" s="278"/>
      <c r="C25" s="279"/>
      <c r="D25" s="21">
        <v>4500</v>
      </c>
      <c r="E25" s="16">
        <v>10000</v>
      </c>
      <c r="F25" s="16">
        <v>20000</v>
      </c>
      <c r="G25" s="17">
        <v>30000</v>
      </c>
    </row>
    <row r="26" spans="1:7" s="1" customFormat="1" x14ac:dyDescent="0.2">
      <c r="A26" s="277">
        <v>21</v>
      </c>
      <c r="B26" s="278"/>
      <c r="C26" s="279"/>
      <c r="D26" s="21">
        <v>4500</v>
      </c>
      <c r="E26" s="16">
        <v>10000</v>
      </c>
      <c r="F26" s="16">
        <v>20000</v>
      </c>
      <c r="G26" s="17">
        <v>30000</v>
      </c>
    </row>
    <row r="27" spans="1:7" s="1" customFormat="1" x14ac:dyDescent="0.2">
      <c r="A27" s="277">
        <v>22</v>
      </c>
      <c r="B27" s="278"/>
      <c r="C27" s="279"/>
      <c r="D27" s="21">
        <v>4500</v>
      </c>
      <c r="E27" s="16">
        <v>10000</v>
      </c>
      <c r="F27" s="16">
        <v>20000</v>
      </c>
      <c r="G27" s="17">
        <v>30000</v>
      </c>
    </row>
    <row r="28" spans="1:7" s="1" customFormat="1" x14ac:dyDescent="0.2">
      <c r="A28" s="277">
        <v>23</v>
      </c>
      <c r="B28" s="278"/>
      <c r="C28" s="279"/>
      <c r="D28" s="21">
        <v>4500</v>
      </c>
      <c r="E28" s="16">
        <v>10000</v>
      </c>
      <c r="F28" s="16">
        <v>20000</v>
      </c>
      <c r="G28" s="17">
        <v>30000</v>
      </c>
    </row>
    <row r="29" spans="1:7" s="1" customFormat="1" x14ac:dyDescent="0.2">
      <c r="A29" s="277">
        <v>24</v>
      </c>
      <c r="B29" s="278"/>
      <c r="C29" s="279"/>
      <c r="D29" s="21">
        <v>4500</v>
      </c>
      <c r="E29" s="16">
        <v>10000</v>
      </c>
      <c r="F29" s="16">
        <v>20000</v>
      </c>
      <c r="G29" s="17">
        <v>30000</v>
      </c>
    </row>
    <row r="30" spans="1:7" s="1" customFormat="1" x14ac:dyDescent="0.2">
      <c r="A30" s="277">
        <v>25</v>
      </c>
      <c r="B30" s="278"/>
      <c r="C30" s="279"/>
      <c r="D30" s="21">
        <v>4500</v>
      </c>
      <c r="E30" s="16">
        <v>10000</v>
      </c>
      <c r="F30" s="16">
        <v>20000</v>
      </c>
      <c r="G30" s="17">
        <v>30000</v>
      </c>
    </row>
    <row r="31" spans="1:7" s="1" customFormat="1" x14ac:dyDescent="0.2">
      <c r="A31" s="277">
        <v>26</v>
      </c>
      <c r="B31" s="278"/>
      <c r="C31" s="279"/>
      <c r="D31" s="21">
        <v>4500</v>
      </c>
      <c r="E31" s="16">
        <v>10000</v>
      </c>
      <c r="F31" s="16">
        <v>20000</v>
      </c>
      <c r="G31" s="17">
        <v>30000</v>
      </c>
    </row>
    <row r="32" spans="1:7" s="1" customFormat="1" x14ac:dyDescent="0.2">
      <c r="A32" s="277">
        <v>27</v>
      </c>
      <c r="B32" s="278"/>
      <c r="C32" s="279"/>
      <c r="D32" s="21">
        <v>4500</v>
      </c>
      <c r="E32" s="16">
        <v>10000</v>
      </c>
      <c r="F32" s="16">
        <v>20000</v>
      </c>
      <c r="G32" s="17">
        <v>30000</v>
      </c>
    </row>
    <row r="33" spans="1:7" s="1" customFormat="1" x14ac:dyDescent="0.2">
      <c r="A33" s="277">
        <v>28</v>
      </c>
      <c r="B33" s="278"/>
      <c r="C33" s="279"/>
      <c r="D33" s="21">
        <v>4500</v>
      </c>
      <c r="E33" s="16">
        <v>10000</v>
      </c>
      <c r="F33" s="16">
        <v>20000</v>
      </c>
      <c r="G33" s="17">
        <v>30000</v>
      </c>
    </row>
    <row r="34" spans="1:7" s="1" customFormat="1" x14ac:dyDescent="0.2">
      <c r="A34" s="277">
        <v>29</v>
      </c>
      <c r="B34" s="278"/>
      <c r="C34" s="279"/>
      <c r="D34" s="21">
        <v>4500</v>
      </c>
      <c r="E34" s="16">
        <v>10000</v>
      </c>
      <c r="F34" s="16">
        <v>20000</v>
      </c>
      <c r="G34" s="17">
        <v>30000</v>
      </c>
    </row>
    <row r="35" spans="1:7" s="1" customFormat="1" x14ac:dyDescent="0.2">
      <c r="A35" s="277">
        <v>30</v>
      </c>
      <c r="B35" s="278"/>
      <c r="C35" s="279"/>
      <c r="D35" s="21">
        <v>4500</v>
      </c>
      <c r="E35" s="16">
        <v>10000</v>
      </c>
      <c r="F35" s="16">
        <v>20000</v>
      </c>
      <c r="G35" s="17">
        <v>30000</v>
      </c>
    </row>
    <row r="36" spans="1:7" s="1" customFormat="1" x14ac:dyDescent="0.2">
      <c r="A36" s="277">
        <v>31</v>
      </c>
      <c r="B36" s="278"/>
      <c r="C36" s="279"/>
      <c r="D36" s="21">
        <v>4500</v>
      </c>
      <c r="E36" s="16">
        <v>10000</v>
      </c>
      <c r="F36" s="16">
        <v>20000</v>
      </c>
      <c r="G36" s="17">
        <v>30000</v>
      </c>
    </row>
    <row r="37" spans="1:7" s="1" customFormat="1" x14ac:dyDescent="0.2">
      <c r="A37" s="277">
        <v>32</v>
      </c>
      <c r="B37" s="278"/>
      <c r="C37" s="279"/>
      <c r="D37" s="21">
        <v>4500</v>
      </c>
      <c r="E37" s="16">
        <v>10000</v>
      </c>
      <c r="F37" s="16">
        <v>20000</v>
      </c>
      <c r="G37" s="17">
        <v>30000</v>
      </c>
    </row>
    <row r="38" spans="1:7" s="1" customFormat="1" x14ac:dyDescent="0.2">
      <c r="A38" s="277">
        <v>33</v>
      </c>
      <c r="B38" s="278"/>
      <c r="C38" s="279"/>
      <c r="D38" s="21">
        <v>4500</v>
      </c>
      <c r="E38" s="16">
        <v>10000</v>
      </c>
      <c r="F38" s="16">
        <v>20000</v>
      </c>
      <c r="G38" s="17">
        <v>30000</v>
      </c>
    </row>
    <row r="39" spans="1:7" s="1" customFormat="1" x14ac:dyDescent="0.2">
      <c r="A39" s="277">
        <v>34</v>
      </c>
      <c r="B39" s="278"/>
      <c r="C39" s="279"/>
      <c r="D39" s="21">
        <v>4500</v>
      </c>
      <c r="E39" s="16">
        <v>10000</v>
      </c>
      <c r="F39" s="16">
        <v>20000</v>
      </c>
      <c r="G39" s="17">
        <v>30000</v>
      </c>
    </row>
    <row r="40" spans="1:7" s="1" customFormat="1" x14ac:dyDescent="0.2">
      <c r="A40" s="277">
        <v>35</v>
      </c>
      <c r="B40" s="278"/>
      <c r="C40" s="279"/>
      <c r="D40" s="21">
        <v>4500</v>
      </c>
      <c r="E40" s="16">
        <v>10000</v>
      </c>
      <c r="F40" s="16">
        <v>20000</v>
      </c>
      <c r="G40" s="17">
        <v>30000</v>
      </c>
    </row>
    <row r="41" spans="1:7" s="1" customFormat="1" x14ac:dyDescent="0.2">
      <c r="A41" s="277">
        <v>36</v>
      </c>
      <c r="B41" s="278"/>
      <c r="C41" s="279"/>
      <c r="D41" s="21">
        <v>4500</v>
      </c>
      <c r="E41" s="16">
        <v>10000</v>
      </c>
      <c r="F41" s="16">
        <v>20000</v>
      </c>
      <c r="G41" s="17">
        <v>30000</v>
      </c>
    </row>
    <row r="42" spans="1:7" s="1" customFormat="1" x14ac:dyDescent="0.2">
      <c r="A42" s="277">
        <v>37</v>
      </c>
      <c r="B42" s="278"/>
      <c r="C42" s="279"/>
      <c r="D42" s="21">
        <v>4500</v>
      </c>
      <c r="E42" s="16">
        <v>10000</v>
      </c>
      <c r="F42" s="16">
        <v>20000</v>
      </c>
      <c r="G42" s="17">
        <v>30000</v>
      </c>
    </row>
    <row r="43" spans="1:7" s="1" customFormat="1" x14ac:dyDescent="0.2">
      <c r="A43" s="277">
        <v>38</v>
      </c>
      <c r="B43" s="278"/>
      <c r="C43" s="279"/>
      <c r="D43" s="21">
        <v>4500</v>
      </c>
      <c r="E43" s="16">
        <v>10000</v>
      </c>
      <c r="F43" s="16">
        <v>20000</v>
      </c>
      <c r="G43" s="17">
        <v>30000</v>
      </c>
    </row>
    <row r="44" spans="1:7" s="1" customFormat="1" x14ac:dyDescent="0.2">
      <c r="A44" s="277">
        <v>39</v>
      </c>
      <c r="B44" s="278"/>
      <c r="C44" s="279"/>
      <c r="D44" s="21">
        <v>4500</v>
      </c>
      <c r="E44" s="16">
        <v>10000</v>
      </c>
      <c r="F44" s="16">
        <v>20000</v>
      </c>
      <c r="G44" s="17">
        <v>30000</v>
      </c>
    </row>
    <row r="45" spans="1:7" s="1" customFormat="1" x14ac:dyDescent="0.2">
      <c r="A45" s="277">
        <v>40</v>
      </c>
      <c r="B45" s="278"/>
      <c r="C45" s="279"/>
      <c r="D45" s="21">
        <v>4500</v>
      </c>
      <c r="E45" s="16">
        <v>10000</v>
      </c>
      <c r="F45" s="16">
        <v>20000</v>
      </c>
      <c r="G45" s="17">
        <v>30000</v>
      </c>
    </row>
    <row r="46" spans="1:7" s="1" customFormat="1" x14ac:dyDescent="0.2">
      <c r="A46" s="277">
        <v>41</v>
      </c>
      <c r="B46" s="278"/>
      <c r="C46" s="279"/>
      <c r="D46" s="21">
        <v>4500</v>
      </c>
      <c r="E46" s="16">
        <v>10000</v>
      </c>
      <c r="F46" s="16">
        <v>20000</v>
      </c>
      <c r="G46" s="17">
        <v>30000</v>
      </c>
    </row>
    <row r="47" spans="1:7" s="1" customFormat="1" x14ac:dyDescent="0.2">
      <c r="A47" s="277">
        <v>42</v>
      </c>
      <c r="B47" s="278"/>
      <c r="C47" s="279"/>
      <c r="D47" s="21">
        <v>4500</v>
      </c>
      <c r="E47" s="16">
        <v>10000</v>
      </c>
      <c r="F47" s="16">
        <v>20000</v>
      </c>
      <c r="G47" s="17">
        <v>30000</v>
      </c>
    </row>
    <row r="48" spans="1:7" s="1" customFormat="1" x14ac:dyDescent="0.2">
      <c r="A48" s="277">
        <v>43</v>
      </c>
      <c r="B48" s="278"/>
      <c r="C48" s="279"/>
      <c r="D48" s="21">
        <v>4500</v>
      </c>
      <c r="E48" s="16">
        <v>10000</v>
      </c>
      <c r="F48" s="16">
        <v>20000</v>
      </c>
      <c r="G48" s="17">
        <v>30000</v>
      </c>
    </row>
    <row r="49" spans="1:7" s="1" customFormat="1" x14ac:dyDescent="0.2">
      <c r="A49" s="277">
        <v>44</v>
      </c>
      <c r="B49" s="278"/>
      <c r="C49" s="279"/>
      <c r="D49" s="21">
        <v>4500</v>
      </c>
      <c r="E49" s="16">
        <v>10000</v>
      </c>
      <c r="F49" s="16">
        <v>20000</v>
      </c>
      <c r="G49" s="17">
        <v>30000</v>
      </c>
    </row>
    <row r="50" spans="1:7" s="1" customFormat="1" x14ac:dyDescent="0.2">
      <c r="A50" s="277">
        <v>45</v>
      </c>
      <c r="B50" s="278"/>
      <c r="C50" s="279"/>
      <c r="D50" s="21">
        <v>4500</v>
      </c>
      <c r="E50" s="16">
        <v>10000</v>
      </c>
      <c r="F50" s="16">
        <v>20000</v>
      </c>
      <c r="G50" s="17">
        <v>30000</v>
      </c>
    </row>
    <row r="51" spans="1:7" s="1" customFormat="1" x14ac:dyDescent="0.2">
      <c r="A51" s="277">
        <v>46</v>
      </c>
      <c r="B51" s="278"/>
      <c r="C51" s="279"/>
      <c r="D51" s="21">
        <v>4500</v>
      </c>
      <c r="E51" s="16">
        <v>10000</v>
      </c>
      <c r="F51" s="16">
        <v>20000</v>
      </c>
      <c r="G51" s="17">
        <v>30000</v>
      </c>
    </row>
    <row r="52" spans="1:7" s="1" customFormat="1" x14ac:dyDescent="0.2">
      <c r="A52" s="277">
        <v>47</v>
      </c>
      <c r="B52" s="278"/>
      <c r="C52" s="279"/>
      <c r="D52" s="21">
        <v>4500</v>
      </c>
      <c r="E52" s="16">
        <v>10000</v>
      </c>
      <c r="F52" s="16">
        <v>20000</v>
      </c>
      <c r="G52" s="17">
        <v>30000</v>
      </c>
    </row>
    <row r="53" spans="1:7" s="1" customFormat="1" x14ac:dyDescent="0.2">
      <c r="A53" s="277">
        <v>48</v>
      </c>
      <c r="B53" s="278"/>
      <c r="C53" s="279"/>
      <c r="D53" s="21">
        <v>4500</v>
      </c>
      <c r="E53" s="16">
        <v>10000</v>
      </c>
      <c r="F53" s="16">
        <v>20000</v>
      </c>
      <c r="G53" s="17">
        <v>30000</v>
      </c>
    </row>
    <row r="54" spans="1:7" s="1" customFormat="1" x14ac:dyDescent="0.2">
      <c r="A54" s="277">
        <v>49</v>
      </c>
      <c r="B54" s="278"/>
      <c r="C54" s="279"/>
      <c r="D54" s="21">
        <v>4500</v>
      </c>
      <c r="E54" s="16">
        <v>10000</v>
      </c>
      <c r="F54" s="16">
        <v>20000</v>
      </c>
      <c r="G54" s="17">
        <v>30000</v>
      </c>
    </row>
    <row r="55" spans="1:7" s="1" customFormat="1" x14ac:dyDescent="0.2">
      <c r="A55" s="277">
        <v>50</v>
      </c>
      <c r="B55" s="278"/>
      <c r="C55" s="279"/>
      <c r="D55" s="21">
        <v>4500</v>
      </c>
      <c r="E55" s="16">
        <v>10000</v>
      </c>
      <c r="F55" s="16">
        <v>20000</v>
      </c>
      <c r="G55" s="17">
        <v>30000</v>
      </c>
    </row>
    <row r="56" spans="1:7" s="1" customFormat="1" x14ac:dyDescent="0.2">
      <c r="A56" s="277">
        <v>51</v>
      </c>
      <c r="B56" s="278"/>
      <c r="C56" s="279"/>
      <c r="D56" s="21">
        <v>4500</v>
      </c>
      <c r="E56" s="16">
        <v>10000</v>
      </c>
      <c r="F56" s="16">
        <v>20000</v>
      </c>
      <c r="G56" s="17">
        <v>30000</v>
      </c>
    </row>
    <row r="57" spans="1:7" s="1" customFormat="1" x14ac:dyDescent="0.2">
      <c r="A57" s="277">
        <v>52</v>
      </c>
      <c r="B57" s="278"/>
      <c r="C57" s="279"/>
      <c r="D57" s="21">
        <v>4500</v>
      </c>
      <c r="E57" s="16">
        <v>10000</v>
      </c>
      <c r="F57" s="16">
        <v>20000</v>
      </c>
      <c r="G57" s="17">
        <v>30000</v>
      </c>
    </row>
    <row r="58" spans="1:7" s="1" customFormat="1" x14ac:dyDescent="0.2">
      <c r="A58" s="277">
        <v>53</v>
      </c>
      <c r="B58" s="278"/>
      <c r="C58" s="279"/>
      <c r="D58" s="21">
        <v>4500</v>
      </c>
      <c r="E58" s="16">
        <v>10000</v>
      </c>
      <c r="F58" s="16">
        <v>20000</v>
      </c>
      <c r="G58" s="17">
        <v>30000</v>
      </c>
    </row>
    <row r="59" spans="1:7" s="1" customFormat="1" x14ac:dyDescent="0.2">
      <c r="A59" s="277">
        <v>54</v>
      </c>
      <c r="B59" s="278"/>
      <c r="C59" s="279"/>
      <c r="D59" s="21">
        <v>4500</v>
      </c>
      <c r="E59" s="16">
        <v>10000</v>
      </c>
      <c r="F59" s="16">
        <v>20000</v>
      </c>
      <c r="G59" s="17">
        <v>30000</v>
      </c>
    </row>
    <row r="60" spans="1:7" s="1" customFormat="1" x14ac:dyDescent="0.2">
      <c r="A60" s="277">
        <v>55</v>
      </c>
      <c r="B60" s="278"/>
      <c r="C60" s="279"/>
      <c r="D60" s="21">
        <v>4500</v>
      </c>
      <c r="E60" s="16">
        <v>10000</v>
      </c>
      <c r="F60" s="16">
        <v>20000</v>
      </c>
      <c r="G60" s="17">
        <v>30000</v>
      </c>
    </row>
    <row r="61" spans="1:7" s="1" customFormat="1" x14ac:dyDescent="0.2">
      <c r="A61" s="277">
        <v>56</v>
      </c>
      <c r="B61" s="278"/>
      <c r="C61" s="279"/>
      <c r="D61" s="21">
        <v>4500</v>
      </c>
      <c r="E61" s="16">
        <v>10000</v>
      </c>
      <c r="F61" s="16">
        <v>20000</v>
      </c>
      <c r="G61" s="17">
        <v>30000</v>
      </c>
    </row>
    <row r="62" spans="1:7" s="1" customFormat="1" x14ac:dyDescent="0.2">
      <c r="A62" s="277">
        <v>57</v>
      </c>
      <c r="B62" s="278"/>
      <c r="C62" s="279"/>
      <c r="D62" s="21">
        <v>4500</v>
      </c>
      <c r="E62" s="16">
        <v>10000</v>
      </c>
      <c r="F62" s="16">
        <v>20000</v>
      </c>
      <c r="G62" s="17">
        <v>30000</v>
      </c>
    </row>
    <row r="63" spans="1:7" s="1" customFormat="1" x14ac:dyDescent="0.2">
      <c r="A63" s="277">
        <v>58</v>
      </c>
      <c r="B63" s="278"/>
      <c r="C63" s="279"/>
      <c r="D63" s="21">
        <v>4500</v>
      </c>
      <c r="E63" s="16">
        <v>10000</v>
      </c>
      <c r="F63" s="16">
        <v>20000</v>
      </c>
      <c r="G63" s="17">
        <v>30000</v>
      </c>
    </row>
    <row r="64" spans="1:7" s="1" customFormat="1" x14ac:dyDescent="0.2">
      <c r="A64" s="277">
        <v>59</v>
      </c>
      <c r="B64" s="278"/>
      <c r="C64" s="279"/>
      <c r="D64" s="21">
        <v>4500</v>
      </c>
      <c r="E64" s="16">
        <v>10000</v>
      </c>
      <c r="F64" s="16">
        <v>20000</v>
      </c>
      <c r="G64" s="17">
        <v>30000</v>
      </c>
    </row>
    <row r="65" spans="1:7" s="1" customFormat="1" x14ac:dyDescent="0.2">
      <c r="A65" s="277">
        <v>60</v>
      </c>
      <c r="B65" s="278"/>
      <c r="C65" s="279"/>
      <c r="D65" s="21">
        <v>4500</v>
      </c>
      <c r="E65" s="16">
        <v>10000</v>
      </c>
      <c r="F65" s="16">
        <v>20000</v>
      </c>
      <c r="G65" s="17">
        <v>30000</v>
      </c>
    </row>
    <row r="66" spans="1:7" s="1" customFormat="1" x14ac:dyDescent="0.2">
      <c r="A66" s="277">
        <v>61</v>
      </c>
      <c r="B66" s="278"/>
      <c r="C66" s="279"/>
      <c r="D66" s="21">
        <v>4500</v>
      </c>
      <c r="E66" s="16">
        <v>10000</v>
      </c>
      <c r="F66" s="16">
        <v>20000</v>
      </c>
      <c r="G66" s="17">
        <v>30000</v>
      </c>
    </row>
    <row r="67" spans="1:7" s="1" customFormat="1" x14ac:dyDescent="0.2">
      <c r="A67" s="277">
        <v>62</v>
      </c>
      <c r="B67" s="278"/>
      <c r="C67" s="279"/>
      <c r="D67" s="21">
        <v>4500</v>
      </c>
      <c r="E67" s="16">
        <v>10000</v>
      </c>
      <c r="F67" s="16">
        <v>20000</v>
      </c>
      <c r="G67" s="17">
        <v>30000</v>
      </c>
    </row>
    <row r="68" spans="1:7" s="1" customFormat="1" x14ac:dyDescent="0.2">
      <c r="A68" s="277">
        <v>63</v>
      </c>
      <c r="B68" s="278"/>
      <c r="C68" s="279"/>
      <c r="D68" s="21">
        <v>4500</v>
      </c>
      <c r="E68" s="16">
        <v>10000</v>
      </c>
      <c r="F68" s="16">
        <v>20000</v>
      </c>
      <c r="G68" s="17">
        <v>30000</v>
      </c>
    </row>
    <row r="69" spans="1:7" s="1" customFormat="1" x14ac:dyDescent="0.2">
      <c r="A69" s="277">
        <v>64</v>
      </c>
      <c r="B69" s="278"/>
      <c r="C69" s="279"/>
      <c r="D69" s="21">
        <v>4500</v>
      </c>
      <c r="E69" s="16">
        <v>10000</v>
      </c>
      <c r="F69" s="16">
        <v>20000</v>
      </c>
      <c r="G69" s="17">
        <v>30000</v>
      </c>
    </row>
    <row r="70" spans="1:7" s="1" customFormat="1" x14ac:dyDescent="0.2">
      <c r="A70" s="277">
        <v>65</v>
      </c>
      <c r="B70" s="278"/>
      <c r="C70" s="279"/>
      <c r="D70" s="21">
        <v>4500</v>
      </c>
      <c r="E70" s="16">
        <v>10000</v>
      </c>
      <c r="F70" s="16">
        <v>20000</v>
      </c>
      <c r="G70" s="17">
        <v>30000</v>
      </c>
    </row>
    <row r="71" spans="1:7" s="1" customFormat="1" x14ac:dyDescent="0.2">
      <c r="A71" s="277">
        <v>66</v>
      </c>
      <c r="B71" s="278"/>
      <c r="C71" s="279"/>
      <c r="D71" s="21">
        <v>4500</v>
      </c>
      <c r="E71" s="16">
        <v>10000</v>
      </c>
      <c r="F71" s="16">
        <v>20000</v>
      </c>
      <c r="G71" s="17">
        <v>30000</v>
      </c>
    </row>
    <row r="72" spans="1:7" s="1" customFormat="1" x14ac:dyDescent="0.2">
      <c r="A72" s="277">
        <v>67</v>
      </c>
      <c r="B72" s="278"/>
      <c r="C72" s="279"/>
      <c r="D72" s="21">
        <v>4500</v>
      </c>
      <c r="E72" s="16">
        <v>10000</v>
      </c>
      <c r="F72" s="16">
        <v>20000</v>
      </c>
      <c r="G72" s="17">
        <v>30000</v>
      </c>
    </row>
    <row r="73" spans="1:7" s="1" customFormat="1" x14ac:dyDescent="0.2">
      <c r="A73" s="277">
        <v>68</v>
      </c>
      <c r="B73" s="278"/>
      <c r="C73" s="279"/>
      <c r="D73" s="21">
        <v>4500</v>
      </c>
      <c r="E73" s="16">
        <v>10000</v>
      </c>
      <c r="F73" s="16">
        <v>20000</v>
      </c>
      <c r="G73" s="17">
        <v>30000</v>
      </c>
    </row>
    <row r="74" spans="1:7" s="1" customFormat="1" x14ac:dyDescent="0.2">
      <c r="A74" s="277">
        <v>69</v>
      </c>
      <c r="B74" s="278"/>
      <c r="C74" s="279"/>
      <c r="D74" s="21">
        <v>4500</v>
      </c>
      <c r="E74" s="16">
        <v>10000</v>
      </c>
      <c r="F74" s="16">
        <v>20000</v>
      </c>
      <c r="G74" s="17">
        <v>30000</v>
      </c>
    </row>
    <row r="75" spans="1:7" s="1" customFormat="1" x14ac:dyDescent="0.2">
      <c r="A75" s="277">
        <v>70</v>
      </c>
      <c r="B75" s="278"/>
      <c r="C75" s="279"/>
      <c r="D75" s="21">
        <v>4500</v>
      </c>
      <c r="E75" s="16">
        <v>10000</v>
      </c>
      <c r="F75" s="16">
        <v>20000</v>
      </c>
      <c r="G75" s="17">
        <v>30000</v>
      </c>
    </row>
    <row r="76" spans="1:7" s="1" customFormat="1" x14ac:dyDescent="0.2">
      <c r="A76" s="277">
        <v>71</v>
      </c>
      <c r="B76" s="278"/>
      <c r="C76" s="279"/>
      <c r="D76" s="21">
        <v>4500</v>
      </c>
      <c r="E76" s="16">
        <v>10000</v>
      </c>
      <c r="F76" s="16">
        <v>20000</v>
      </c>
      <c r="G76" s="17">
        <v>30000</v>
      </c>
    </row>
    <row r="77" spans="1:7" s="1" customFormat="1" x14ac:dyDescent="0.2">
      <c r="A77" s="277">
        <v>72</v>
      </c>
      <c r="B77" s="278"/>
      <c r="C77" s="279"/>
      <c r="D77" s="21">
        <v>4500</v>
      </c>
      <c r="E77" s="16">
        <v>10000</v>
      </c>
      <c r="F77" s="16">
        <v>20000</v>
      </c>
      <c r="G77" s="17">
        <v>30000</v>
      </c>
    </row>
    <row r="78" spans="1:7" s="1" customFormat="1" x14ac:dyDescent="0.2">
      <c r="A78" s="277">
        <v>73</v>
      </c>
      <c r="B78" s="278"/>
      <c r="C78" s="279"/>
      <c r="D78" s="21">
        <v>4500</v>
      </c>
      <c r="E78" s="16">
        <v>10000</v>
      </c>
      <c r="F78" s="16">
        <v>20000</v>
      </c>
      <c r="G78" s="17">
        <v>30000</v>
      </c>
    </row>
    <row r="79" spans="1:7" s="1" customFormat="1" x14ac:dyDescent="0.2">
      <c r="A79" s="277">
        <v>74</v>
      </c>
      <c r="B79" s="278"/>
      <c r="C79" s="279"/>
      <c r="D79" s="21">
        <v>4500</v>
      </c>
      <c r="E79" s="16">
        <v>10000</v>
      </c>
      <c r="F79" s="16">
        <v>20000</v>
      </c>
      <c r="G79" s="17">
        <v>30000</v>
      </c>
    </row>
    <row r="80" spans="1:7" s="1" customFormat="1" x14ac:dyDescent="0.2">
      <c r="A80" s="277">
        <v>75</v>
      </c>
      <c r="B80" s="278"/>
      <c r="C80" s="279"/>
      <c r="D80" s="21">
        <v>4500</v>
      </c>
      <c r="E80" s="16">
        <v>10000</v>
      </c>
      <c r="F80" s="16">
        <v>20000</v>
      </c>
      <c r="G80" s="17">
        <v>30000</v>
      </c>
    </row>
    <row r="81" spans="1:7" s="1" customFormat="1" x14ac:dyDescent="0.2">
      <c r="A81" s="277">
        <v>76</v>
      </c>
      <c r="B81" s="278"/>
      <c r="C81" s="279"/>
      <c r="D81" s="21">
        <v>4500</v>
      </c>
      <c r="E81" s="16">
        <v>10000</v>
      </c>
      <c r="F81" s="16">
        <v>20000</v>
      </c>
      <c r="G81" s="17">
        <v>30000</v>
      </c>
    </row>
    <row r="82" spans="1:7" s="1" customFormat="1" x14ac:dyDescent="0.2">
      <c r="A82" s="277">
        <v>77</v>
      </c>
      <c r="B82" s="278"/>
      <c r="C82" s="279"/>
      <c r="D82" s="21">
        <v>4500</v>
      </c>
      <c r="E82" s="16">
        <v>10000</v>
      </c>
      <c r="F82" s="16">
        <v>20000</v>
      </c>
      <c r="G82" s="17">
        <v>30000</v>
      </c>
    </row>
    <row r="83" spans="1:7" s="1" customFormat="1" x14ac:dyDescent="0.2">
      <c r="A83" s="277">
        <v>78</v>
      </c>
      <c r="B83" s="278"/>
      <c r="C83" s="279"/>
      <c r="D83" s="21">
        <v>4500</v>
      </c>
      <c r="E83" s="16">
        <v>10000</v>
      </c>
      <c r="F83" s="16">
        <v>20000</v>
      </c>
      <c r="G83" s="17">
        <v>30000</v>
      </c>
    </row>
    <row r="84" spans="1:7" s="1" customFormat="1" x14ac:dyDescent="0.2">
      <c r="A84" s="277">
        <v>79</v>
      </c>
      <c r="B84" s="278"/>
      <c r="C84" s="279"/>
      <c r="D84" s="21">
        <v>4500</v>
      </c>
      <c r="E84" s="16">
        <v>10000</v>
      </c>
      <c r="F84" s="16">
        <v>20000</v>
      </c>
      <c r="G84" s="17">
        <v>30000</v>
      </c>
    </row>
    <row r="85" spans="1:7" s="1" customFormat="1" x14ac:dyDescent="0.2">
      <c r="A85" s="277">
        <v>80</v>
      </c>
      <c r="B85" s="278"/>
      <c r="C85" s="279"/>
      <c r="D85" s="21">
        <v>4500</v>
      </c>
      <c r="E85" s="16">
        <v>10000</v>
      </c>
      <c r="F85" s="16">
        <v>20000</v>
      </c>
      <c r="G85" s="17">
        <v>30000</v>
      </c>
    </row>
    <row r="86" spans="1:7" s="1" customFormat="1" x14ac:dyDescent="0.2">
      <c r="A86" s="277">
        <v>81</v>
      </c>
      <c r="B86" s="278"/>
      <c r="C86" s="279"/>
      <c r="D86" s="21">
        <v>4500</v>
      </c>
      <c r="E86" s="16">
        <v>10000</v>
      </c>
      <c r="F86" s="16">
        <v>20000</v>
      </c>
      <c r="G86" s="17">
        <v>30000</v>
      </c>
    </row>
    <row r="87" spans="1:7" s="1" customFormat="1" x14ac:dyDescent="0.2">
      <c r="A87" s="277">
        <v>82</v>
      </c>
      <c r="B87" s="278"/>
      <c r="C87" s="279"/>
      <c r="D87" s="21">
        <v>4500</v>
      </c>
      <c r="E87" s="16">
        <v>10000</v>
      </c>
      <c r="F87" s="16">
        <v>20000</v>
      </c>
      <c r="G87" s="17">
        <v>30000</v>
      </c>
    </row>
    <row r="88" spans="1:7" s="1" customFormat="1" x14ac:dyDescent="0.2">
      <c r="A88" s="277">
        <v>83</v>
      </c>
      <c r="B88" s="278"/>
      <c r="C88" s="279"/>
      <c r="D88" s="21">
        <v>4500</v>
      </c>
      <c r="E88" s="16">
        <v>10000</v>
      </c>
      <c r="F88" s="16">
        <v>20000</v>
      </c>
      <c r="G88" s="17">
        <v>30000</v>
      </c>
    </row>
    <row r="89" spans="1:7" s="1" customFormat="1" x14ac:dyDescent="0.2">
      <c r="A89" s="277">
        <v>84</v>
      </c>
      <c r="B89" s="278"/>
      <c r="C89" s="279"/>
      <c r="D89" s="21">
        <v>4500</v>
      </c>
      <c r="E89" s="16">
        <v>10000</v>
      </c>
      <c r="F89" s="16">
        <v>20000</v>
      </c>
      <c r="G89" s="17">
        <v>30000</v>
      </c>
    </row>
    <row r="90" spans="1:7" s="1" customFormat="1" x14ac:dyDescent="0.2">
      <c r="A90" s="277">
        <v>85</v>
      </c>
      <c r="B90" s="278"/>
      <c r="C90" s="279"/>
      <c r="D90" s="21">
        <v>4500</v>
      </c>
      <c r="E90" s="16">
        <v>10000</v>
      </c>
      <c r="F90" s="16">
        <v>20000</v>
      </c>
      <c r="G90" s="17">
        <v>30000</v>
      </c>
    </row>
    <row r="91" spans="1:7" s="1" customFormat="1" x14ac:dyDescent="0.2">
      <c r="A91" s="277">
        <v>86</v>
      </c>
      <c r="B91" s="278"/>
      <c r="C91" s="279"/>
      <c r="D91" s="21">
        <v>4500</v>
      </c>
      <c r="E91" s="16">
        <v>10000</v>
      </c>
      <c r="F91" s="16">
        <v>20000</v>
      </c>
      <c r="G91" s="17">
        <v>30000</v>
      </c>
    </row>
    <row r="92" spans="1:7" s="1" customFormat="1" x14ac:dyDescent="0.2">
      <c r="A92" s="277">
        <v>87</v>
      </c>
      <c r="B92" s="278"/>
      <c r="C92" s="279"/>
      <c r="D92" s="21">
        <v>4500</v>
      </c>
      <c r="E92" s="16">
        <v>10000</v>
      </c>
      <c r="F92" s="16">
        <v>20000</v>
      </c>
      <c r="G92" s="17">
        <v>30000</v>
      </c>
    </row>
    <row r="93" spans="1:7" s="1" customFormat="1" x14ac:dyDescent="0.2">
      <c r="A93" s="277">
        <v>88</v>
      </c>
      <c r="B93" s="278"/>
      <c r="C93" s="279"/>
      <c r="D93" s="21">
        <v>4500</v>
      </c>
      <c r="E93" s="16">
        <v>10000</v>
      </c>
      <c r="F93" s="16">
        <v>20000</v>
      </c>
      <c r="G93" s="17">
        <v>30000</v>
      </c>
    </row>
    <row r="94" spans="1:7" s="1" customFormat="1" x14ac:dyDescent="0.2">
      <c r="A94" s="277">
        <v>89</v>
      </c>
      <c r="B94" s="278"/>
      <c r="C94" s="279"/>
      <c r="D94" s="21">
        <v>4500</v>
      </c>
      <c r="E94" s="16">
        <v>10000</v>
      </c>
      <c r="F94" s="16">
        <v>20000</v>
      </c>
      <c r="G94" s="17">
        <v>30000</v>
      </c>
    </row>
    <row r="95" spans="1:7" s="1" customFormat="1" x14ac:dyDescent="0.2">
      <c r="A95" s="277">
        <v>90</v>
      </c>
      <c r="B95" s="278"/>
      <c r="C95" s="279"/>
      <c r="D95" s="21">
        <v>4500</v>
      </c>
      <c r="E95" s="16">
        <v>10000</v>
      </c>
      <c r="F95" s="16">
        <v>20000</v>
      </c>
      <c r="G95" s="17">
        <v>30000</v>
      </c>
    </row>
    <row r="96" spans="1:7" s="1" customFormat="1" x14ac:dyDescent="0.2">
      <c r="A96" s="277">
        <v>91</v>
      </c>
      <c r="B96" s="278"/>
      <c r="C96" s="279"/>
      <c r="D96" s="21">
        <v>4500</v>
      </c>
      <c r="E96" s="16">
        <v>10000</v>
      </c>
      <c r="F96" s="16">
        <v>20000</v>
      </c>
      <c r="G96" s="17">
        <v>30000</v>
      </c>
    </row>
    <row r="97" spans="1:7" s="1" customFormat="1" x14ac:dyDescent="0.2">
      <c r="A97" s="277">
        <v>92</v>
      </c>
      <c r="B97" s="278"/>
      <c r="C97" s="279"/>
      <c r="D97" s="21">
        <v>4500</v>
      </c>
      <c r="E97" s="16">
        <v>10000</v>
      </c>
      <c r="F97" s="16">
        <v>20000</v>
      </c>
      <c r="G97" s="17">
        <v>30000</v>
      </c>
    </row>
    <row r="98" spans="1:7" s="1" customFormat="1" x14ac:dyDescent="0.2">
      <c r="A98" s="277">
        <v>93</v>
      </c>
      <c r="B98" s="278"/>
      <c r="C98" s="279"/>
      <c r="D98" s="21">
        <v>4500</v>
      </c>
      <c r="E98" s="16">
        <v>10000</v>
      </c>
      <c r="F98" s="16">
        <v>20000</v>
      </c>
      <c r="G98" s="17">
        <v>30000</v>
      </c>
    </row>
    <row r="99" spans="1:7" s="1" customFormat="1" x14ac:dyDescent="0.2">
      <c r="A99" s="277">
        <v>94</v>
      </c>
      <c r="B99" s="278"/>
      <c r="C99" s="279"/>
      <c r="D99" s="21">
        <v>4500</v>
      </c>
      <c r="E99" s="16">
        <v>10000</v>
      </c>
      <c r="F99" s="16">
        <v>20000</v>
      </c>
      <c r="G99" s="17">
        <v>30000</v>
      </c>
    </row>
    <row r="100" spans="1:7" s="1" customFormat="1" x14ac:dyDescent="0.2">
      <c r="A100" s="277">
        <v>95</v>
      </c>
      <c r="B100" s="278"/>
      <c r="C100" s="279"/>
      <c r="D100" s="21">
        <v>4500</v>
      </c>
      <c r="E100" s="16">
        <v>10000</v>
      </c>
      <c r="F100" s="16">
        <v>20000</v>
      </c>
      <c r="G100" s="17">
        <v>30000</v>
      </c>
    </row>
    <row r="101" spans="1:7" s="1" customFormat="1" x14ac:dyDescent="0.2">
      <c r="A101" s="277">
        <v>96</v>
      </c>
      <c r="B101" s="278"/>
      <c r="C101" s="279"/>
      <c r="D101" s="21">
        <v>4500</v>
      </c>
      <c r="E101" s="16">
        <v>10000</v>
      </c>
      <c r="F101" s="16">
        <v>20000</v>
      </c>
      <c r="G101" s="17">
        <v>30000</v>
      </c>
    </row>
    <row r="102" spans="1:7" s="1" customFormat="1" x14ac:dyDescent="0.2">
      <c r="A102" s="277">
        <v>97</v>
      </c>
      <c r="B102" s="278"/>
      <c r="C102" s="279"/>
      <c r="D102" s="21">
        <v>4500</v>
      </c>
      <c r="E102" s="16">
        <v>10000</v>
      </c>
      <c r="F102" s="16">
        <v>20000</v>
      </c>
      <c r="G102" s="17">
        <v>30000</v>
      </c>
    </row>
    <row r="103" spans="1:7" s="1" customFormat="1" x14ac:dyDescent="0.2">
      <c r="A103" s="277">
        <v>98</v>
      </c>
      <c r="B103" s="278"/>
      <c r="C103" s="279"/>
      <c r="D103" s="21">
        <v>4500</v>
      </c>
      <c r="E103" s="16">
        <v>10000</v>
      </c>
      <c r="F103" s="16">
        <v>20000</v>
      </c>
      <c r="G103" s="17">
        <v>30000</v>
      </c>
    </row>
    <row r="104" spans="1:7" s="1" customFormat="1" x14ac:dyDescent="0.2">
      <c r="A104" s="277">
        <v>99</v>
      </c>
      <c r="B104" s="278"/>
      <c r="C104" s="279"/>
      <c r="D104" s="21">
        <v>4500</v>
      </c>
      <c r="E104" s="16">
        <v>10000</v>
      </c>
      <c r="F104" s="16">
        <v>20000</v>
      </c>
      <c r="G104" s="17">
        <v>30000</v>
      </c>
    </row>
    <row r="105" spans="1:7" s="1" customFormat="1" ht="13.5" thickBot="1" x14ac:dyDescent="0.25">
      <c r="A105" s="280">
        <v>100</v>
      </c>
      <c r="B105" s="281"/>
      <c r="C105" s="282"/>
      <c r="D105" s="31">
        <v>4500</v>
      </c>
      <c r="E105" s="32">
        <v>10000</v>
      </c>
      <c r="F105" s="32">
        <v>20000</v>
      </c>
      <c r="G105" s="33">
        <v>30000</v>
      </c>
    </row>
    <row r="106" spans="1:7" s="1" customFormat="1" ht="13.5" thickTop="1" x14ac:dyDescent="0.2">
      <c r="A106" s="34"/>
    </row>
    <row r="107" spans="1:7" s="1" customFormat="1" x14ac:dyDescent="0.2"/>
    <row r="108" spans="1:7" s="1" customFormat="1" x14ac:dyDescent="0.2"/>
    <row r="109" spans="1:7" s="1" customFormat="1" x14ac:dyDescent="0.2"/>
    <row r="110" spans="1:7" s="1" customFormat="1" x14ac:dyDescent="0.2"/>
    <row r="111" spans="1:7" s="1" customFormat="1" x14ac:dyDescent="0.2"/>
    <row r="112" spans="1:7"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sheetData>
  <mergeCells count="104">
    <mergeCell ref="A92:C92"/>
    <mergeCell ref="A93:C93"/>
    <mergeCell ref="A94:C94"/>
    <mergeCell ref="A95:C95"/>
    <mergeCell ref="A96:C96"/>
    <mergeCell ref="A97:C97"/>
    <mergeCell ref="A104:C104"/>
    <mergeCell ref="A105:C105"/>
    <mergeCell ref="A98:C98"/>
    <mergeCell ref="A99:C99"/>
    <mergeCell ref="A100:C100"/>
    <mergeCell ref="A101:C101"/>
    <mergeCell ref="A102:C102"/>
    <mergeCell ref="A103:C103"/>
    <mergeCell ref="A83:C83"/>
    <mergeCell ref="A84:C84"/>
    <mergeCell ref="A85:C85"/>
    <mergeCell ref="A86:C86"/>
    <mergeCell ref="A87:C87"/>
    <mergeCell ref="A88:C88"/>
    <mergeCell ref="A89:C89"/>
    <mergeCell ref="A90:C90"/>
    <mergeCell ref="A91:C91"/>
    <mergeCell ref="A74:C74"/>
    <mergeCell ref="A75:C75"/>
    <mergeCell ref="A76:C76"/>
    <mergeCell ref="A77:C77"/>
    <mergeCell ref="A78:C78"/>
    <mergeCell ref="A79:C79"/>
    <mergeCell ref="A80:C80"/>
    <mergeCell ref="A81:C81"/>
    <mergeCell ref="A82:C82"/>
    <mergeCell ref="A65:C65"/>
    <mergeCell ref="A66:C66"/>
    <mergeCell ref="A67:C67"/>
    <mergeCell ref="A68:C68"/>
    <mergeCell ref="A69:C69"/>
    <mergeCell ref="A70:C70"/>
    <mergeCell ref="A71:C71"/>
    <mergeCell ref="A72:C72"/>
    <mergeCell ref="A73:C73"/>
    <mergeCell ref="A56:C56"/>
    <mergeCell ref="A57:C57"/>
    <mergeCell ref="A58:C58"/>
    <mergeCell ref="A59:C59"/>
    <mergeCell ref="A60:C60"/>
    <mergeCell ref="A61:C61"/>
    <mergeCell ref="A62:C62"/>
    <mergeCell ref="A63:C63"/>
    <mergeCell ref="A64:C64"/>
    <mergeCell ref="A47:C47"/>
    <mergeCell ref="A48:C48"/>
    <mergeCell ref="A49:C49"/>
    <mergeCell ref="A50:C50"/>
    <mergeCell ref="A51:C51"/>
    <mergeCell ref="A52:C52"/>
    <mergeCell ref="A53:C53"/>
    <mergeCell ref="A54:C54"/>
    <mergeCell ref="A55:C55"/>
    <mergeCell ref="A38:C38"/>
    <mergeCell ref="A39:C39"/>
    <mergeCell ref="A40:C40"/>
    <mergeCell ref="A41:C41"/>
    <mergeCell ref="A42:C42"/>
    <mergeCell ref="A43:C43"/>
    <mergeCell ref="A44:C44"/>
    <mergeCell ref="A45:C45"/>
    <mergeCell ref="A46:C46"/>
    <mergeCell ref="A29:C29"/>
    <mergeCell ref="A30:C30"/>
    <mergeCell ref="A31:C31"/>
    <mergeCell ref="A32:C32"/>
    <mergeCell ref="A33:C33"/>
    <mergeCell ref="A34:C34"/>
    <mergeCell ref="A35:C35"/>
    <mergeCell ref="A36:C36"/>
    <mergeCell ref="A37:C37"/>
    <mergeCell ref="A20:C20"/>
    <mergeCell ref="A21:C21"/>
    <mergeCell ref="A22:C22"/>
    <mergeCell ref="A23:C23"/>
    <mergeCell ref="A24:C24"/>
    <mergeCell ref="A25:C25"/>
    <mergeCell ref="A26:C26"/>
    <mergeCell ref="A27:C27"/>
    <mergeCell ref="A28:C28"/>
    <mergeCell ref="A11:C11"/>
    <mergeCell ref="A12:C12"/>
    <mergeCell ref="A13:C13"/>
    <mergeCell ref="A14:C14"/>
    <mergeCell ref="A15:C15"/>
    <mergeCell ref="A16:C16"/>
    <mergeCell ref="A17:C17"/>
    <mergeCell ref="A18:C18"/>
    <mergeCell ref="A19:C19"/>
    <mergeCell ref="A1:G1"/>
    <mergeCell ref="A3:C4"/>
    <mergeCell ref="D3:G3"/>
    <mergeCell ref="A5:C5"/>
    <mergeCell ref="A6:C6"/>
    <mergeCell ref="A7:C7"/>
    <mergeCell ref="A8:C8"/>
    <mergeCell ref="A9:C9"/>
    <mergeCell ref="A10:C10"/>
  </mergeCells>
  <phoneticPr fontId="3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workbookViewId="0">
      <selection activeCell="G24" sqref="G24"/>
    </sheetView>
  </sheetViews>
  <sheetFormatPr defaultRowHeight="12.75" x14ac:dyDescent="0.2"/>
  <cols>
    <col min="2" max="2" width="13.28515625" customWidth="1"/>
    <col min="3" max="3" width="12" customWidth="1"/>
    <col min="4" max="9" width="10.28515625" customWidth="1"/>
  </cols>
  <sheetData>
    <row r="1" spans="1:9" s="1" customFormat="1" ht="28.5" customHeight="1" x14ac:dyDescent="0.2">
      <c r="A1" s="292" t="s">
        <v>66</v>
      </c>
      <c r="B1" s="292"/>
      <c r="C1" s="292"/>
      <c r="D1" s="292"/>
      <c r="E1" s="292"/>
      <c r="F1" s="292"/>
      <c r="G1" s="292"/>
      <c r="H1" s="292"/>
      <c r="I1" s="292"/>
    </row>
    <row r="2" spans="1:9" s="1" customFormat="1" x14ac:dyDescent="0.2"/>
    <row r="3" spans="1:9" s="1" customFormat="1" ht="26.25" customHeight="1" x14ac:dyDescent="0.2">
      <c r="A3" s="35" t="s">
        <v>36</v>
      </c>
      <c r="B3" s="293" t="s">
        <v>37</v>
      </c>
      <c r="C3" s="294"/>
      <c r="D3" s="35">
        <v>0</v>
      </c>
      <c r="E3" s="35" t="s">
        <v>38</v>
      </c>
      <c r="F3" s="35" t="s">
        <v>39</v>
      </c>
      <c r="G3" s="35" t="s">
        <v>40</v>
      </c>
      <c r="H3" s="35" t="s">
        <v>41</v>
      </c>
      <c r="I3" s="35" t="s">
        <v>42</v>
      </c>
    </row>
    <row r="4" spans="1:9" s="1" customFormat="1" x14ac:dyDescent="0.2">
      <c r="A4" s="36" t="s">
        <v>43</v>
      </c>
      <c r="B4" s="296" t="s">
        <v>44</v>
      </c>
      <c r="C4" s="297"/>
      <c r="D4" s="16">
        <v>0</v>
      </c>
      <c r="E4" s="16">
        <v>500</v>
      </c>
      <c r="F4" s="16">
        <v>1000</v>
      </c>
      <c r="G4" s="16">
        <v>2200</v>
      </c>
      <c r="H4" s="16">
        <v>3200</v>
      </c>
      <c r="I4" s="16">
        <v>5000</v>
      </c>
    </row>
    <row r="5" spans="1:9" s="1" customFormat="1" x14ac:dyDescent="0.2">
      <c r="A5" s="36" t="s">
        <v>45</v>
      </c>
      <c r="B5" s="296" t="s">
        <v>46</v>
      </c>
      <c r="C5" s="297"/>
      <c r="D5" s="16">
        <v>0</v>
      </c>
      <c r="E5" s="16">
        <v>250</v>
      </c>
      <c r="F5" s="16">
        <v>500</v>
      </c>
      <c r="G5" s="16">
        <v>1200</v>
      </c>
      <c r="H5" s="16">
        <v>1800</v>
      </c>
      <c r="I5" s="16">
        <v>3000</v>
      </c>
    </row>
    <row r="6" spans="1:9" s="1" customFormat="1" ht="6.95" customHeight="1" x14ac:dyDescent="0.2"/>
    <row r="7" spans="1:9" s="1" customFormat="1" x14ac:dyDescent="0.2">
      <c r="A7" s="295" t="s">
        <v>47</v>
      </c>
      <c r="B7" s="295"/>
      <c r="C7" s="295"/>
      <c r="D7" s="295"/>
      <c r="E7" s="295"/>
      <c r="F7" s="295"/>
      <c r="G7" s="295"/>
      <c r="H7" s="295"/>
      <c r="I7" s="295"/>
    </row>
    <row r="8" spans="1:9" s="1" customFormat="1" x14ac:dyDescent="0.2"/>
    <row r="9" spans="1:9" s="1" customFormat="1" x14ac:dyDescent="0.2"/>
    <row r="10" spans="1:9" s="1" customFormat="1" x14ac:dyDescent="0.2"/>
    <row r="11" spans="1:9" s="1" customFormat="1" x14ac:dyDescent="0.2"/>
    <row r="12" spans="1:9" s="1" customFormat="1" x14ac:dyDescent="0.2"/>
    <row r="13" spans="1:9" s="1" customFormat="1" x14ac:dyDescent="0.2"/>
    <row r="14" spans="1:9" s="1" customFormat="1" x14ac:dyDescent="0.2"/>
    <row r="15" spans="1:9" s="1" customFormat="1" x14ac:dyDescent="0.2"/>
    <row r="16" spans="1:9"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sheetProtection password="BA36" sheet="1" objects="1" scenarios="1"/>
  <mergeCells count="5">
    <mergeCell ref="A1:I1"/>
    <mergeCell ref="B3:C3"/>
    <mergeCell ref="A7:I7"/>
    <mergeCell ref="B4:C4"/>
    <mergeCell ref="B5:C5"/>
  </mergeCells>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B11" sqref="B11"/>
    </sheetView>
  </sheetViews>
  <sheetFormatPr defaultRowHeight="12.75" x14ac:dyDescent="0.2"/>
  <cols>
    <col min="1" max="1" width="8.42578125" customWidth="1"/>
    <col min="2" max="2" width="14.28515625" customWidth="1"/>
    <col min="3" max="3" width="18.42578125" customWidth="1"/>
    <col min="7" max="7" width="10.42578125" bestFit="1" customWidth="1"/>
    <col min="9" max="9" width="12" customWidth="1"/>
  </cols>
  <sheetData>
    <row r="1" spans="1:9" ht="42" customHeight="1" x14ac:dyDescent="0.2">
      <c r="A1" s="283" t="s">
        <v>96</v>
      </c>
      <c r="B1" s="264"/>
      <c r="C1" s="264"/>
      <c r="D1" s="264"/>
      <c r="E1" s="264"/>
      <c r="F1" s="264"/>
      <c r="G1" s="264"/>
      <c r="H1" s="265"/>
      <c r="I1" s="7"/>
    </row>
    <row r="2" spans="1:9" ht="15" customHeight="1" x14ac:dyDescent="0.2"/>
    <row r="3" spans="1:9" s="1" customFormat="1" x14ac:dyDescent="0.2">
      <c r="A3" s="298" t="s">
        <v>48</v>
      </c>
      <c r="B3" s="298"/>
      <c r="C3" s="298"/>
    </row>
    <row r="4" spans="1:9" s="1" customFormat="1" ht="5.0999999999999996" customHeight="1" x14ac:dyDescent="0.2"/>
    <row r="5" spans="1:9" s="1" customFormat="1" ht="14.25" x14ac:dyDescent="0.2">
      <c r="A5" s="37" t="s">
        <v>67</v>
      </c>
      <c r="B5" s="38">
        <f>G5</f>
        <v>500</v>
      </c>
      <c r="C5" s="37" t="s">
        <v>49</v>
      </c>
      <c r="D5" s="299" t="s">
        <v>50</v>
      </c>
      <c r="E5" s="299"/>
      <c r="F5" s="299"/>
      <c r="G5" s="39">
        <v>500</v>
      </c>
      <c r="H5" s="1" t="s">
        <v>49</v>
      </c>
    </row>
    <row r="6" spans="1:9" s="1" customFormat="1" x14ac:dyDescent="0.2">
      <c r="A6" s="37"/>
      <c r="B6" s="37"/>
      <c r="C6" s="37"/>
      <c r="D6" s="37"/>
      <c r="E6" s="37"/>
      <c r="F6" s="37"/>
    </row>
    <row r="7" spans="1:9" s="1" customFormat="1" ht="12.75" customHeight="1" x14ac:dyDescent="0.2">
      <c r="A7" s="300" t="s">
        <v>51</v>
      </c>
      <c r="B7" s="300"/>
      <c r="C7" s="40">
        <f>IF(B5="","",IF(B5&lt;G5,G5,B5))</f>
        <v>500</v>
      </c>
      <c r="D7" s="37"/>
      <c r="E7" s="37"/>
      <c r="F7" s="37"/>
    </row>
    <row r="8" spans="1:9" s="1" customFormat="1" ht="24" customHeight="1" x14ac:dyDescent="0.2">
      <c r="A8" s="37"/>
      <c r="B8" s="37"/>
      <c r="C8" s="37"/>
      <c r="D8" s="37"/>
      <c r="E8" s="37"/>
      <c r="F8" s="37"/>
    </row>
    <row r="9" spans="1:9" s="1" customFormat="1" x14ac:dyDescent="0.2">
      <c r="A9" s="298" t="s">
        <v>52</v>
      </c>
      <c r="B9" s="298"/>
      <c r="C9" s="298"/>
    </row>
    <row r="10" spans="1:9" s="1" customFormat="1" ht="5.0999999999999996" customHeight="1" x14ac:dyDescent="0.2"/>
    <row r="11" spans="1:9" s="1" customFormat="1" ht="14.25" x14ac:dyDescent="0.2">
      <c r="A11" s="37" t="s">
        <v>67</v>
      </c>
      <c r="B11" s="38">
        <f>G11</f>
        <v>1000</v>
      </c>
      <c r="C11" s="37" t="s">
        <v>49</v>
      </c>
      <c r="D11" s="299" t="s">
        <v>50</v>
      </c>
      <c r="E11" s="299"/>
      <c r="F11" s="299"/>
      <c r="G11" s="39">
        <v>1000</v>
      </c>
      <c r="H11" s="1" t="s">
        <v>49</v>
      </c>
    </row>
    <row r="12" spans="1:9" s="1" customFormat="1" x14ac:dyDescent="0.2"/>
    <row r="13" spans="1:9" s="1" customFormat="1" x14ac:dyDescent="0.2">
      <c r="A13" s="300" t="s">
        <v>51</v>
      </c>
      <c r="B13" s="300"/>
      <c r="C13" s="40">
        <f>IF(B11="","",IF(B11&lt;G11,G11,B11))</f>
        <v>1000</v>
      </c>
    </row>
    <row r="14" spans="1:9" s="1" customFormat="1" x14ac:dyDescent="0.2"/>
    <row r="15" spans="1:9" s="1" customFormat="1" x14ac:dyDescent="0.2"/>
    <row r="16" spans="1:9"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sheetData>
  <mergeCells count="7">
    <mergeCell ref="A9:C9"/>
    <mergeCell ref="D11:F11"/>
    <mergeCell ref="A13:B13"/>
    <mergeCell ref="A1:H1"/>
    <mergeCell ref="A3:C3"/>
    <mergeCell ref="D5:F5"/>
    <mergeCell ref="A7:B7"/>
  </mergeCells>
  <phoneticPr fontId="31"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G19" sqref="G19"/>
    </sheetView>
  </sheetViews>
  <sheetFormatPr defaultRowHeight="12.75" x14ac:dyDescent="0.2"/>
  <cols>
    <col min="1" max="1" width="11.42578125" customWidth="1"/>
    <col min="2" max="2" width="7.42578125" customWidth="1"/>
    <col min="3" max="3" width="18.42578125" customWidth="1"/>
    <col min="7" max="7" width="10.42578125" bestFit="1" customWidth="1"/>
    <col min="8" max="8" width="11.140625" customWidth="1"/>
    <col min="9" max="9" width="12" customWidth="1"/>
  </cols>
  <sheetData>
    <row r="1" spans="1:9" ht="15" customHeight="1" x14ac:dyDescent="0.2">
      <c r="A1" s="283" t="s">
        <v>68</v>
      </c>
      <c r="B1" s="264"/>
      <c r="C1" s="264"/>
      <c r="D1" s="264"/>
      <c r="E1" s="264"/>
      <c r="F1" s="264"/>
      <c r="G1" s="264"/>
      <c r="H1" s="265"/>
      <c r="I1" s="7"/>
    </row>
    <row r="2" spans="1:9" ht="15" customHeight="1" x14ac:dyDescent="0.2"/>
    <row r="3" spans="1:9" s="1" customFormat="1" x14ac:dyDescent="0.2">
      <c r="A3" s="298" t="s">
        <v>53</v>
      </c>
      <c r="B3" s="298"/>
      <c r="C3" s="298"/>
      <c r="D3" s="298"/>
      <c r="E3" s="298"/>
      <c r="F3" s="298"/>
    </row>
    <row r="4" spans="1:9" s="1" customFormat="1" ht="5.0999999999999996" customHeight="1" x14ac:dyDescent="0.2"/>
    <row r="5" spans="1:9" s="1" customFormat="1" x14ac:dyDescent="0.2">
      <c r="A5" s="37" t="s">
        <v>54</v>
      </c>
      <c r="B5" s="41">
        <f>IF('Ti tariffa ex All. 1'!J101="","",IF(OR('Ti tariffa ex All. 1'!J101="sì",'Ti tariffa ex All. 1'!J101="si"),1000,0))</f>
        <v>1000</v>
      </c>
      <c r="C5" s="37" t="s">
        <v>49</v>
      </c>
      <c r="D5" s="299"/>
      <c r="E5" s="299"/>
      <c r="F5" s="299"/>
      <c r="G5" s="39"/>
    </row>
    <row r="6" spans="1:9" s="1" customFormat="1" x14ac:dyDescent="0.2">
      <c r="A6" s="37"/>
      <c r="B6" s="37"/>
      <c r="C6" s="37"/>
      <c r="D6" s="37"/>
      <c r="E6" s="37"/>
      <c r="F6" s="37"/>
    </row>
    <row r="7" spans="1:9" s="1" customFormat="1" x14ac:dyDescent="0.2">
      <c r="A7" s="298" t="s">
        <v>55</v>
      </c>
      <c r="B7" s="298"/>
      <c r="C7" s="298"/>
      <c r="D7" s="298"/>
      <c r="E7" s="298"/>
      <c r="F7" s="298"/>
    </row>
    <row r="8" spans="1:9" s="1" customFormat="1" ht="5.0999999999999996" customHeight="1" x14ac:dyDescent="0.2"/>
    <row r="9" spans="1:9" s="1" customFormat="1" x14ac:dyDescent="0.2">
      <c r="A9" s="37" t="s">
        <v>56</v>
      </c>
      <c r="B9" s="41">
        <f>IF('Ti tariffa ex All. 1'!J103="","",IF(OR('Ti tariffa ex All. 1'!J103="sì",'Ti tariffa ex All. 1'!J103="si"),500,0))</f>
        <v>500</v>
      </c>
      <c r="C9" s="37" t="s">
        <v>49</v>
      </c>
      <c r="D9" s="299"/>
      <c r="E9" s="299"/>
      <c r="F9" s="299"/>
      <c r="G9" s="39"/>
    </row>
    <row r="10" spans="1:9" s="1" customFormat="1" x14ac:dyDescent="0.2"/>
    <row r="11" spans="1:9" s="1" customFormat="1" x14ac:dyDescent="0.2"/>
    <row r="12" spans="1:9" s="1" customFormat="1" x14ac:dyDescent="0.2"/>
    <row r="13" spans="1:9" s="1" customFormat="1" x14ac:dyDescent="0.2"/>
    <row r="14" spans="1:9" s="1" customFormat="1" x14ac:dyDescent="0.2"/>
    <row r="15" spans="1:9" s="1" customFormat="1" x14ac:dyDescent="0.2"/>
    <row r="16" spans="1:9"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sheetData>
  <sheetProtection password="BA36" sheet="1" objects="1" scenarios="1"/>
  <mergeCells count="5">
    <mergeCell ref="A1:H1"/>
    <mergeCell ref="D5:F5"/>
    <mergeCell ref="D9:F9"/>
    <mergeCell ref="A3:F3"/>
    <mergeCell ref="A7:F7"/>
  </mergeCells>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F14" sqref="F14"/>
    </sheetView>
  </sheetViews>
  <sheetFormatPr defaultRowHeight="12.75" x14ac:dyDescent="0.2"/>
  <cols>
    <col min="1" max="1" width="28.28515625" bestFit="1" customWidth="1"/>
    <col min="2" max="2" width="22.42578125" bestFit="1" customWidth="1"/>
    <col min="3" max="3" width="22" bestFit="1" customWidth="1"/>
    <col min="4" max="4" width="8.85546875" bestFit="1" customWidth="1"/>
    <col min="5" max="5" width="10.42578125" bestFit="1" customWidth="1"/>
  </cols>
  <sheetData>
    <row r="1" spans="1:5" s="1" customFormat="1" ht="15" thickBot="1" x14ac:dyDescent="0.3">
      <c r="A1" s="42" t="s">
        <v>69</v>
      </c>
      <c r="B1" s="43">
        <f>'C d'!B3:C3</f>
        <v>2500</v>
      </c>
    </row>
    <row r="2" spans="1:5" s="1" customFormat="1" ht="15" thickTop="1" x14ac:dyDescent="0.25">
      <c r="A2" s="44" t="s">
        <v>70</v>
      </c>
      <c r="B2" s="45">
        <f>IF('Ti tariffa ex All. 1'!J33="","",IF('Ti tariffa ex All. 1'!J33=0,0,'C aria'!D5))</f>
        <v>0</v>
      </c>
      <c r="C2" s="46"/>
      <c r="D2" s="46"/>
      <c r="E2" s="4"/>
    </row>
    <row r="3" spans="1:5" s="1" customFormat="1" ht="14.25" x14ac:dyDescent="0.25">
      <c r="A3" s="47" t="s">
        <v>71</v>
      </c>
      <c r="B3" s="45">
        <f>IF('Ti tariffa ex All. 1'!J35="","",IF('Ti tariffa ex All. 1'!J35=0,0,IF('Ti tariffa ex All. 1'!J35&gt;60,'C aria'!I6,IF('Ti tariffa ex All. 1'!J35&gt;20,'C aria'!H6,IF('Ti tariffa ex All. 1'!J35&gt;8,'C aria'!G6,IF('Ti tariffa ex All. 1'!J35&gt;3,'C aria'!F6,IF('Ti tariffa ex All. 1'!J35&gt;1,'C aria'!E6,'C aria'!D6)))))))</f>
        <v>0</v>
      </c>
      <c r="C3" s="46"/>
      <c r="D3" s="46"/>
      <c r="E3" s="4"/>
    </row>
    <row r="4" spans="1:5" s="1" customFormat="1" ht="14.25" x14ac:dyDescent="0.25">
      <c r="A4" s="47" t="s">
        <v>72</v>
      </c>
      <c r="B4" s="45">
        <f>IF('Ti tariffa ex All. 1'!J37="","",IF('Ti tariffa ex All. 1'!J37=0,0,IF('Ti tariffa ex All. 1'!J37&gt;60,'C aria'!I10,IF('Ti tariffa ex All. 1'!J37&gt;20,'C aria'!H10,IF('Ti tariffa ex All. 1'!J37&gt;8,'C aria'!G10,IF('Ti tariffa ex All. 1'!J37&gt;3,'C aria'!F10,IF('Ti tariffa ex All. 1'!J37&gt;1,'C aria'!E10,'C aria'!D10)))))))</f>
        <v>0</v>
      </c>
      <c r="C4" s="46"/>
      <c r="D4" s="46"/>
      <c r="E4" s="4"/>
    </row>
    <row r="5" spans="1:5" s="1" customFormat="1" ht="14.25" x14ac:dyDescent="0.25">
      <c r="A5" s="48" t="s">
        <v>73</v>
      </c>
      <c r="B5" s="45">
        <f>IF('Ti tariffa ex All. 1'!J39="","",IF('Ti tariffa ex All. 1'!J39=0,0,IF('Ti tariffa ex All. 1'!J39&gt;60,'C aria'!I16,IF('Ti tariffa ex All. 1'!J39&gt;20,'C aria'!H16,IF('Ti tariffa ex All. 1'!J39&gt;8,'C aria'!G16,IF('Ti tariffa ex All. 1'!J39&gt;3,'C aria'!F16,IF('Ti tariffa ex All. 1'!J39&gt;1,'C aria'!E16,'C aria'!D16)))))))</f>
        <v>0</v>
      </c>
      <c r="C5" s="46"/>
      <c r="D5" s="46"/>
      <c r="E5" s="4"/>
    </row>
    <row r="6" spans="1:5" s="1" customFormat="1" ht="14.25" x14ac:dyDescent="0.25">
      <c r="A6" s="48" t="s">
        <v>74</v>
      </c>
      <c r="B6" s="49">
        <f>IF('Ti tariffa ex All. 1'!J41="","",IF('Ti tariffa ex All. 1'!J41=0,0,IF('Ti tariffa ex All. 1'!J41&gt;60,'C aria'!I105,IF('Ti tariffa ex All. 1'!J41&gt;20,'C aria'!H105,IF('Ti tariffa ex All. 1'!J41&gt;8,'C aria'!G105,IF('Ti tariffa ex All. 1'!J41&gt;3,'C aria'!F105,IF('Ti tariffa ex All. 1'!J41&gt;1,'C aria'!E105,'C aria'!D105)))))))</f>
        <v>0</v>
      </c>
      <c r="C6" s="46"/>
      <c r="D6" s="46"/>
      <c r="E6" s="4"/>
    </row>
    <row r="7" spans="1:5" s="1" customFormat="1" ht="15" thickBot="1" x14ac:dyDescent="0.3">
      <c r="A7" s="50" t="s">
        <v>75</v>
      </c>
      <c r="B7" s="51">
        <f>IF(AND('Ti tariffa ex All. 1'!J33="",'Ti tariffa ex All. 1'!J35="",'Ti tariffa ex All. 1'!J37="",'Ti tariffa ex All. 1'!J39="",'Ti tariffa ex All. 1'!J41=""),"",IF(OR('Ti tariffa ex All. 1'!J33="",'Ti tariffa ex All. 1'!J35="",'Ti tariffa ex All. 1'!J37="",'Ti tariffa ex All. 1'!J39="",'Ti tariffa ex All. 1'!J41=""),"errata compilazione",SUM('Formule calcolo'!B2:B6)))</f>
        <v>0</v>
      </c>
      <c r="D7" s="5"/>
      <c r="E7" s="4"/>
    </row>
    <row r="8" spans="1:5" s="1" customFormat="1" ht="15" thickTop="1" x14ac:dyDescent="0.25">
      <c r="A8" s="44" t="s">
        <v>76</v>
      </c>
      <c r="B8" s="49">
        <f>IF('Ti tariffa ex All. 1'!J47="","",IF('Ti tariffa ex All. 1'!J47=0,0,IF('Ti tariffa ex All. 1'!J47&gt;8,'C H2O'!G5,IF('Ti tariffa ex All. 1'!J47&gt;3,'C H2O'!F5,IF('Ti tariffa ex All. 1'!J47&gt;1,'C H2O'!E5,'C H2O'!D5)))))</f>
        <v>0</v>
      </c>
      <c r="C8" s="52"/>
      <c r="D8" s="52"/>
    </row>
    <row r="9" spans="1:5" s="1" customFormat="1" ht="14.25" x14ac:dyDescent="0.25">
      <c r="A9" s="47" t="s">
        <v>77</v>
      </c>
      <c r="B9" s="53">
        <f>IF('Ti tariffa ex All. 1'!J49="","",IF('Ti tariffa ex All. 1'!J49=0,0,IF('Ti tariffa ex All. 1'!J49&gt;8,'C H2O'!G6,IF('Ti tariffa ex All. 1'!J49&gt;3,'C H2O'!F6,IF('Ti tariffa ex All. 1'!J49&gt;1,'C H2O'!E6,'C H2O'!D6)))))</f>
        <v>0</v>
      </c>
      <c r="C9" s="52"/>
      <c r="D9" s="52"/>
    </row>
    <row r="10" spans="1:5" s="1" customFormat="1" ht="14.25" x14ac:dyDescent="0.25">
      <c r="A10" s="47" t="s">
        <v>78</v>
      </c>
      <c r="B10" s="53">
        <f>IF('Ti tariffa ex All. 1'!J51="","",IF('Ti tariffa ex All. 1'!J51=0,0,IF('Ti tariffa ex All. 1'!J51&gt;8,'C H2O'!G10,IF('Ti tariffa ex All. 1'!J51&gt;3,'C H2O'!F10,IF('Ti tariffa ex All. 1'!J51&gt;1,'C H2O'!E10,'C H2O'!D10)))))</f>
        <v>0</v>
      </c>
      <c r="C10" s="52"/>
      <c r="D10" s="52"/>
    </row>
    <row r="11" spans="1:5" s="1" customFormat="1" ht="14.25" x14ac:dyDescent="0.25">
      <c r="A11" s="47" t="s">
        <v>79</v>
      </c>
      <c r="B11" s="53">
        <f>IF('Ti tariffa ex All. 1'!J53="","",IF('Ti tariffa ex All. 1'!J53=0,0,IF('Ti tariffa ex All. 1'!J53&gt;8,'C H2O'!G13,IF('Ti tariffa ex All. 1'!J53&gt;3,'C H2O'!F13,IF('Ti tariffa ex All. 1'!J53&gt;1,'C H2O'!E13,'C H2O'!D13)))))</f>
        <v>0</v>
      </c>
      <c r="C11" s="52"/>
      <c r="D11" s="52"/>
    </row>
    <row r="12" spans="1:5" s="1" customFormat="1" ht="14.25" x14ac:dyDescent="0.25">
      <c r="A12" s="47" t="s">
        <v>80</v>
      </c>
      <c r="B12" s="53">
        <f>IF('Ti tariffa ex All. 1'!J55="","",IF('Ti tariffa ex All. 1'!J55=0,0,IF('Ti tariffa ex All. 1'!J55&gt;8,'C H2O'!G18,IF('Ti tariffa ex All. 1'!J55&gt;3,'C H2O'!F18,IF('Ti tariffa ex All. 1'!J55&gt;1,'C H2O'!E18,'C H2O'!D18)))))</f>
        <v>0</v>
      </c>
      <c r="C12" s="52"/>
      <c r="D12" s="52"/>
    </row>
    <row r="13" spans="1:5" s="1" customFormat="1" ht="14.25" x14ac:dyDescent="0.25">
      <c r="A13" s="54" t="s">
        <v>81</v>
      </c>
      <c r="B13" s="55">
        <f>IF('Ti tariffa ex All. 1'!J57="","",IF('Ti tariffa ex All. 1'!J57=0,0,IF('Ti tariffa ex All. 1'!J57&gt;8,'C H2O'!G105,IF('Ti tariffa ex All. 1'!J57&gt;3,'C H2O'!F105,IF('Ti tariffa ex All. 1'!J57&gt;1,'C H2O'!E105,'C H2O'!D105)))))</f>
        <v>0</v>
      </c>
      <c r="C13" s="52"/>
      <c r="D13" s="52"/>
    </row>
    <row r="14" spans="1:5" s="1" customFormat="1" ht="15" thickBot="1" x14ac:dyDescent="0.3">
      <c r="A14" s="50" t="s">
        <v>82</v>
      </c>
      <c r="B14" s="51">
        <f>IF(AND('Ti tariffa ex All. 1'!J47="",'Ti tariffa ex All. 1'!J49="",'Ti tariffa ex All. 1'!J51="",'Ti tariffa ex All. 1'!J53="",'Ti tariffa ex All. 1'!J55="",'Ti tariffa ex All. 1'!J57=""),"",IF(OR('Ti tariffa ex All. 1'!J47="",'Ti tariffa ex All. 1'!J49="",'Ti tariffa ex All. 1'!J51="",'Ti tariffa ex All. 1'!J53="",'Ti tariffa ex All. 1'!J55="",'Ti tariffa ex All. 1'!J57=""),"errata compilazione",SUM('Formule calcolo'!B8:B13)))</f>
        <v>0</v>
      </c>
      <c r="D14" s="6"/>
    </row>
    <row r="15" spans="1:5" s="1" customFormat="1" ht="15" customHeight="1" thickTop="1" x14ac:dyDescent="0.25">
      <c r="A15" s="47" t="s">
        <v>83</v>
      </c>
      <c r="B15" s="53">
        <f>IF('Ti tariffa ex All. 1'!J68="","",IF('Ti tariffa ex All. 1'!J68=0,0,IF('Ti tariffa ex All. 1'!J68&gt;50,'C Rifiuti'!I4,IF('Ti tariffa ex All. 1'!J68&gt;20,'C Rifiuti'!H4,IF('Ti tariffa ex All. 1'!J68&gt;10,'C Rifiuti'!G4,IF('Ti tariffa ex All. 1'!J68&gt;1,'C Rifiuti'!F4,'C Rifiuti'!E4))))))</f>
        <v>0</v>
      </c>
    </row>
    <row r="16" spans="1:5" s="1" customFormat="1" ht="15" customHeight="1" x14ac:dyDescent="0.25">
      <c r="A16" s="48" t="s">
        <v>84</v>
      </c>
      <c r="B16" s="53">
        <f>IF('Ti tariffa ex All. 1'!J71="","",IF('Ti tariffa ex All. 1'!J71=0,0,IF('Ti tariffa ex All. 1'!J71&gt;50,'C Rifiuti'!I5,IF('Ti tariffa ex All. 1'!J71&gt;20,'C Rifiuti'!H5,IF('Ti tariffa ex All. 1'!J71&gt;10,'C Rifiuti'!G5,IF('Ti tariffa ex All. 1'!J71&gt;1,'C Rifiuti'!F5,'C Rifiuti'!E5))))))</f>
        <v>0</v>
      </c>
    </row>
    <row r="17" spans="1:2" s="1" customFormat="1" ht="15" customHeight="1" thickBot="1" x14ac:dyDescent="0.25">
      <c r="A17" s="50" t="s">
        <v>57</v>
      </c>
      <c r="B17" s="56">
        <f>IF(AND(B15="",B16=""),"",SUM(B15:B16))</f>
        <v>0</v>
      </c>
    </row>
    <row r="18" spans="1:2" s="1" customFormat="1" ht="15.75" thickTop="1" thickBot="1" x14ac:dyDescent="0.3">
      <c r="A18" s="57" t="s">
        <v>85</v>
      </c>
      <c r="B18" s="58">
        <f>IF('Ti tariffa ex All. 1'!J77="","",IF(OR('Ti tariffa ex All. 1'!J77="sì",'Ti tariffa ex All. 1'!J77="si"),1750,0))</f>
        <v>1750</v>
      </c>
    </row>
    <row r="19" spans="1:2" s="1" customFormat="1" ht="15.75" thickTop="1" thickBot="1" x14ac:dyDescent="0.3">
      <c r="A19" s="57" t="s">
        <v>86</v>
      </c>
      <c r="B19" s="58">
        <f>IF('Ti tariffa ex All. 1'!J79="","",IF(OR('Ti tariffa ex All. 1'!J79="sì",'Ti tariffa ex All. 1'!J79="si"),3500,0))</f>
        <v>0</v>
      </c>
    </row>
    <row r="20" spans="1:2" s="1" customFormat="1" ht="15.75" thickTop="1" thickBot="1" x14ac:dyDescent="0.3">
      <c r="A20" s="57" t="s">
        <v>87</v>
      </c>
      <c r="B20" s="58">
        <f>IF('Ti tariffa ex All. 1'!J81="","",IF(OR('Ti tariffa ex All. 1'!J81="sì",'Ti tariffa ex All. 1'!J81="si"),2800,0))</f>
        <v>0</v>
      </c>
    </row>
    <row r="21" spans="1:2" s="1" customFormat="1" ht="15.75" thickTop="1" thickBot="1" x14ac:dyDescent="0.3">
      <c r="A21" s="57" t="s">
        <v>88</v>
      </c>
      <c r="B21" s="58">
        <f>IF('Ti tariffa ex All. 1'!J83="","",IF(OR('Ti tariffa ex All. 1'!J83="sì",'Ti tariffa ex All. 1'!J83="si"),700,0))</f>
        <v>700</v>
      </c>
    </row>
    <row r="22" spans="1:2" s="1" customFormat="1" ht="15.75" thickTop="1" thickBot="1" x14ac:dyDescent="0.3">
      <c r="A22" s="57" t="s">
        <v>89</v>
      </c>
      <c r="B22" s="58">
        <f>IF('Ti tariffa ex All. 1'!J85="","",IF(OR('Ti tariffa ex All. 1'!J85="sì",'Ti tariffa ex All. 1'!J85="si"),1400,0))</f>
        <v>0</v>
      </c>
    </row>
    <row r="23" spans="1:2" s="1" customFormat="1" ht="15.75" thickTop="1" thickBot="1" x14ac:dyDescent="0.3">
      <c r="A23" s="57" t="s">
        <v>90</v>
      </c>
      <c r="B23" s="58">
        <f>IF('Ti tariffa ex All. 1'!J87="","",IF(OR('Ti tariffa ex All. 1'!J87="sì",'Ti tariffa ex All. 1'!J87="si"),5600,0))</f>
        <v>0</v>
      </c>
    </row>
    <row r="24" spans="1:2" s="1" customFormat="1" ht="15.75" thickTop="1" thickBot="1" x14ac:dyDescent="0.3">
      <c r="A24" s="59" t="s">
        <v>91</v>
      </c>
      <c r="B24" s="60">
        <f>IF('Ti tariffa ex All. 1'!J95="si",'C SGA'!C13,IF('Ti tariffa ex All. 1'!J97="si",'C SGA'!C7,0))</f>
        <v>0</v>
      </c>
    </row>
    <row r="25" spans="1:2" s="1" customFormat="1" ht="15.75" thickTop="1" thickBot="1" x14ac:dyDescent="0.3">
      <c r="A25" s="59" t="s">
        <v>92</v>
      </c>
      <c r="B25" s="60">
        <f>IF(OR('C Dom'!B5="",'C Dom'!B9=""),"",('C Dom'!B5+'C Dom'!B9))</f>
        <v>1500</v>
      </c>
    </row>
    <row r="26" spans="1:2" s="1" customFormat="1" ht="15.75" thickTop="1" thickBot="1" x14ac:dyDescent="0.3">
      <c r="A26" s="61" t="s">
        <v>93</v>
      </c>
      <c r="B26" s="62">
        <f>IF(AND(B1="",B7="",B14="",B17="",B18="",B19="",B20="",B21="",B22="",B23="",B24="",B25=""),"",IF(OR(B1="",B7="",B14="",B17="",B18="",B19="",B20="",B21="",B22="",B23="",B24="",B25=""),"dati mancanti",SUM(B1,B7,B14,B17,B18,B19,B20,B21,B22,B23)-B24-B25))</f>
        <v>3450</v>
      </c>
    </row>
    <row r="27" spans="1:2" s="1" customFormat="1" ht="13.5" thickTop="1" x14ac:dyDescent="0.2"/>
    <row r="28" spans="1:2" s="1" customFormat="1" x14ac:dyDescent="0.2"/>
    <row r="29" spans="1:2" s="1" customFormat="1" x14ac:dyDescent="0.2"/>
    <row r="30" spans="1:2" s="1" customFormat="1" x14ac:dyDescent="0.2"/>
    <row r="31" spans="1:2" s="1" customFormat="1" x14ac:dyDescent="0.2"/>
  </sheetData>
  <phoneticPr fontId="3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2</vt:i4>
      </vt:variant>
    </vt:vector>
  </HeadingPairs>
  <TitlesOfParts>
    <vt:vector size="12" baseType="lpstr">
      <vt:lpstr>Ti tariffa ex All. 1</vt:lpstr>
      <vt:lpstr>Tariffa rilascio</vt:lpstr>
      <vt:lpstr>C d</vt:lpstr>
      <vt:lpstr>C aria</vt:lpstr>
      <vt:lpstr>C H2O</vt:lpstr>
      <vt:lpstr>C Rifiuti</vt:lpstr>
      <vt:lpstr>C SGA</vt:lpstr>
      <vt:lpstr>C Dom</vt:lpstr>
      <vt:lpstr>Formule calcolo</vt:lpstr>
      <vt:lpstr>menù a tendina</vt:lpstr>
      <vt:lpstr>'Tariffa rilascio'!Area_stampa</vt:lpstr>
      <vt:lpstr>'Ti tariffa ex All. 1'!Area_stampa</vt:lpstr>
    </vt:vector>
  </TitlesOfParts>
  <Company>RFI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Giuseppe CARUSO</cp:lastModifiedBy>
  <cp:lastPrinted>2017-02-24T09:39:16Z</cp:lastPrinted>
  <dcterms:created xsi:type="dcterms:W3CDTF">2013-05-17T06:41:51Z</dcterms:created>
  <dcterms:modified xsi:type="dcterms:W3CDTF">2017-06-26T08:28:11Z</dcterms:modified>
</cp:coreProperties>
</file>